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2"/>
  </bookViews>
  <sheets>
    <sheet name="Dane" sheetId="1" r:id="rId1"/>
    <sheet name="Środki specjalne" sheetId="2" r:id="rId2"/>
    <sheet name="GFOŚiGW" sheetId="3" r:id="rId3"/>
    <sheet name="ZB-MZK" sheetId="4" r:id="rId4"/>
    <sheet name="Dotacje" sheetId="5" r:id="rId5"/>
    <sheet name="Załacznik Nr4" sheetId="6" r:id="rId6"/>
    <sheet name="zrównoważ." sheetId="7" r:id="rId7"/>
    <sheet name="Załącznik Nr 1" sheetId="8" r:id="rId8"/>
    <sheet name="Załacznik Nr 2" sheetId="9" r:id="rId9"/>
    <sheet name="Załącznik Nr3 " sheetId="10" r:id="rId10"/>
  </sheets>
  <definedNames/>
  <calcPr fullCalcOnLoad="1"/>
</workbook>
</file>

<file path=xl/sharedStrings.xml><?xml version="1.0" encoding="utf-8"?>
<sst xmlns="http://schemas.openxmlformats.org/spreadsheetml/2006/main" count="625" uniqueCount="266">
  <si>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</si>
  <si>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</si>
  <si>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</si>
  <si>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</si>
  <si>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</si>
  <si>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</si>
  <si>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</si>
  <si>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</si>
  <si>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</si>
  <si>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</si>
  <si>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</si>
  <si>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</si>
  <si>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</si>
  <si>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010</t>
  </si>
  <si>
    <t>Załącznik Nr 3</t>
  </si>
  <si>
    <t>Rady Miejskiej w Sulejowie</t>
  </si>
  <si>
    <t>L.p.</t>
  </si>
  <si>
    <t>Kwota</t>
  </si>
  <si>
    <t>Dochody budżetowe (załącznik Nr 1)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</si>
  <si>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</si>
  <si>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</si>
  <si>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</si>
  <si>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</si>
  <si>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</si>
  <si>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</si>
  <si>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</si>
  <si>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Nazwa zadania</t>
  </si>
  <si>
    <t>Rok rozpoczęcia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</si>
  <si>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</si>
  <si>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</si>
  <si>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</si>
  <si>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</si>
  <si>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</si>
  <si>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</si>
  <si>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</si>
  <si>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2003 - 2004</t>
  </si>
  <si>
    <t>2002 - 2004</t>
  </si>
  <si>
    <t>Firma ARBUD Piotrków Tryb.</t>
  </si>
  <si>
    <t>Spłaty rat pożyczek</t>
  </si>
  <si>
    <t>Aktualny plan na 2004 rok</t>
  </si>
  <si>
    <t>Plan nakładów na inwestycje w 2004 roku</t>
  </si>
  <si>
    <t>Wielkość nakładów zrealizowanych do 2003 roku</t>
  </si>
  <si>
    <t>Nakłady planowane na lata 2004-2008</t>
  </si>
  <si>
    <t>Dotacje z budżetu gminy w 2004 roku</t>
  </si>
  <si>
    <t>Limit dotacji na lata 2005-2008</t>
  </si>
  <si>
    <t>MZK Sulejów</t>
  </si>
  <si>
    <t>Budowa wodociągu we wsi Łazy Dąbrowa</t>
  </si>
  <si>
    <t>Budowa wodociągu we wsi Włodzimierzów ulica Polanka</t>
  </si>
  <si>
    <t>Ostatni etap modernizacji ulicy Rolniczej w Przygłowie</t>
  </si>
  <si>
    <t>Przebudowa ulicy Krawieckiej w Uszczynie</t>
  </si>
  <si>
    <t>Przebudowa drogi gminnej we wsi Podlubień</t>
  </si>
  <si>
    <t>Uzupełnienie stanowisk komputerowych w Urzędzie Miejskim w Sulejowie</t>
  </si>
  <si>
    <t>Rozbudowa Szkoły Podstawowej i Gimnazjum w Przygłowie</t>
  </si>
  <si>
    <t>Budowa kanalizacji sanitarnej w ulicy Grunwaldzkiej na osiedlu Podklasztorze w Sulejowie</t>
  </si>
  <si>
    <t>Modernizacja targowiska miejskiego w Sulejowie</t>
  </si>
  <si>
    <t>Budowa sieci wodociągowej w Sulejowie w ulicy Podkurnędz</t>
  </si>
  <si>
    <t>Budowa sieci wodociągowej w Sulejowie w ulicy Polnej</t>
  </si>
  <si>
    <t xml:space="preserve">Modernizacja oczyszczalni i przepompowni </t>
  </si>
  <si>
    <t>2004 - 2005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</si>
  <si>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</si>
  <si>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</si>
  <si>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</si>
  <si>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</si>
  <si>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</si>
  <si>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</si>
  <si>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>0840</t>
  </si>
  <si>
    <t xml:space="preserve">Plan po zmianach </t>
  </si>
  <si>
    <t>Plan po zmianach</t>
  </si>
  <si>
    <t>Zakup kserokopiarki dla Szkoły Podstawowej w Witowie</t>
  </si>
  <si>
    <t>Załącznik Nr 6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</si>
  <si>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</si>
  <si>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</si>
  <si>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</si>
  <si>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</si>
  <si>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</si>
  <si>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</si>
  <si>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</si>
  <si>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</si>
  <si>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0830</t>
  </si>
  <si>
    <t>wpływy z usług</t>
  </si>
  <si>
    <t>wpływy ze sprzedaży wyrobów i składników majątkowych</t>
  </si>
  <si>
    <t>0920</t>
  </si>
  <si>
    <t>pozostałe odsetki</t>
  </si>
  <si>
    <t>inne zwiększenia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</si>
  <si>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</si>
  <si>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</si>
  <si>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</si>
  <si>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</si>
  <si>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</si>
  <si>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</si>
  <si>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</si>
  <si>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</si>
  <si>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</si>
  <si>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</si>
  <si>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</si>
  <si>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</si>
  <si>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</si>
  <si>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</si>
  <si>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wydatki na zakupy inwestycyjne zakładów budżetowych</t>
  </si>
  <si>
    <t>Kwota dotacji</t>
  </si>
  <si>
    <t>Wpłaty do budżetu</t>
  </si>
  <si>
    <t>środków obrotowych</t>
  </si>
  <si>
    <t>z zysku</t>
  </si>
  <si>
    <t>1.</t>
  </si>
  <si>
    <t>Miejski Zakład Komunalny    zakład budżetowy</t>
  </si>
  <si>
    <t>dotacja przedmiotowa z budżetu</t>
  </si>
  <si>
    <t>Zrównoważenie budżetu gminy na 2004 rok</t>
  </si>
  <si>
    <t>Dochody budżetu gminy na 2004 rok</t>
  </si>
  <si>
    <t>Wydatki budżetu gminy na 2004 rok</t>
  </si>
  <si>
    <r>
      <t xml:space="preserve">Nazwa jednostki      </t>
    </r>
    <r>
      <rPr>
        <sz val="10"/>
        <rFont val="Arial"/>
        <family val="2"/>
      </rPr>
      <t>(forma organizacyjna)</t>
    </r>
  </si>
  <si>
    <t>Budowa przystanku krańcowego dla Minibusów na osiedlu Podklasztorze w Sulejowie</t>
  </si>
  <si>
    <t>Fundusz Ochrony Środowiska i Gospodarki Wodnej</t>
  </si>
  <si>
    <t>0970</t>
  </si>
  <si>
    <t>wpływy z różnych opłat</t>
  </si>
  <si>
    <t>wydatki inwestycyjne funduszy celowych</t>
  </si>
  <si>
    <t>wydatki na zakupy inwestycyjne funduszy celowych</t>
  </si>
  <si>
    <t>Nakładka asfaltowa na drodze gminnej Witów - Kłudzice</t>
  </si>
  <si>
    <t xml:space="preserve">Zakup oprogramowania do zasiłków rodzinnych i komputerów dla MOPS-u </t>
  </si>
  <si>
    <t>Nakładka asfaltowa na drodze gminnej Przygłów - Barkowice Mokre</t>
  </si>
  <si>
    <t>środkami od ludności</t>
  </si>
  <si>
    <t>pożyczką z WFOŚiGW</t>
  </si>
  <si>
    <t>dotacje z budżetu gminy w 2004 roku pokryte są:</t>
  </si>
  <si>
    <t>Pożyczki z WFOŚiGW w Łodzi</t>
  </si>
  <si>
    <t>Nadwyżka z ubiegłego roku</t>
  </si>
  <si>
    <t>Wolne środki</t>
  </si>
  <si>
    <t>Karosacja samochodu bojowego dla OSP w Przygłowie</t>
  </si>
  <si>
    <t xml:space="preserve">dochodami własnymi </t>
  </si>
  <si>
    <t>Budowa zasilania energetycznego działek inwestycyjnych w Sulejowie przy ulicy Grunwadzkiej</t>
  </si>
  <si>
    <t xml:space="preserve">Kredyty </t>
  </si>
  <si>
    <t>kolumna  10=8-11-12-13</t>
  </si>
  <si>
    <t>podatek VAT</t>
  </si>
  <si>
    <t>Zakup kosiarki spalinowej dla Gimnazjum w Sulejowie</t>
  </si>
  <si>
    <t>Wyposażenie do rozbudowanej Szkoły Podstawowej i Gimnazjum w Przygłowie</t>
  </si>
  <si>
    <t xml:space="preserve">innymi środkami </t>
  </si>
  <si>
    <t>Przebudowa części ulicy Przedszkolnej od ulicy Lipowej wraz z ulicą Krzywą i częścią ulicy Kasztanowej  w Poniatowie</t>
  </si>
  <si>
    <t>ZPRI "EKO" Piotrków Tryb.</t>
  </si>
  <si>
    <t>2004 - 2006</t>
  </si>
  <si>
    <t>Budowa wodociągu we wsi Barkowice w ulicach Jaśmninowa, Cyprysowa, Malinowa</t>
  </si>
  <si>
    <t>Rozbudowa Szkoły Podstawowej i Gimnazjum w Przygłowie - środki z Kontraktu Wojewódzkiego</t>
  </si>
  <si>
    <t>Budowa boiska szkolnego przy rozbudowanej Szkole Podstawowej i Gimnazjum w Przygłowie</t>
  </si>
  <si>
    <t>Budowa kanalizacji deszczowej ulic Koneckiej, Taraszczyńskiej i Rynku w Sulejowie</t>
  </si>
  <si>
    <t>Zakup kosiarki spalinowej do oczyszczania miasta i gminy</t>
  </si>
  <si>
    <t>Przebudowa ulicy Jagielończyka i Romańskiej w Sulejowie</t>
  </si>
  <si>
    <t>Załącznik Nr 5</t>
  </si>
  <si>
    <t>Budowa wodociągu w ulicy Modrzewiowej w Uszczynie</t>
  </si>
  <si>
    <t>Uzupełnienie stanowisk komputerowych w Bibliotece w Sulejowie</t>
  </si>
  <si>
    <t>Środki specjalne</t>
  </si>
  <si>
    <t>Zestawienie przychodów i wydatków</t>
  </si>
  <si>
    <t>Razem</t>
  </si>
  <si>
    <t>Drogi publiczne - gminne</t>
  </si>
  <si>
    <t>Świetlice szkolne</t>
  </si>
  <si>
    <t>Przedszkola</t>
  </si>
  <si>
    <t>Kolonie, obozy oraz inne formy wypoczynku dzieci i młodzieży szkolnej, a także szkolenia młodzieży</t>
  </si>
  <si>
    <t>Transport i łączność</t>
  </si>
  <si>
    <t>0690</t>
  </si>
  <si>
    <t>Świetlice dla uczniów i wychowanków - wyżywienie</t>
  </si>
  <si>
    <t>Edukacyjna Opieka Wychowawcza</t>
  </si>
  <si>
    <t>wpływy z różnych dochodów</t>
  </si>
  <si>
    <t>zakup środków żywności</t>
  </si>
  <si>
    <t>Przedszkola - wyżywienie dzieci</t>
  </si>
  <si>
    <t>Oświata i wychowanie</t>
  </si>
  <si>
    <t>Kolonie, obozy oraz inne formy wypoczynku dla dzieci i młodzieży szkolnej</t>
  </si>
  <si>
    <t>Drogi publiczne gminne</t>
  </si>
  <si>
    <t>Urząd Miejski</t>
  </si>
  <si>
    <t>Biblioteki</t>
  </si>
  <si>
    <t>2700</t>
  </si>
  <si>
    <t>Administracja publiczna</t>
  </si>
  <si>
    <t>wydatki na zakupy inwestycyjne jednostek budżetowych</t>
  </si>
  <si>
    <t>Kultura i ochrona dziedzictwa narodowego</t>
  </si>
  <si>
    <t>środki pozyskane z innych źródeł</t>
  </si>
  <si>
    <t>Przebudowa części ulic Barbary i Rudnickiego w Sulejowie</t>
  </si>
  <si>
    <t xml:space="preserve">Przebudowa drogi Witów Kolonia - Kałek - położenie nawierzchni bitumicznej </t>
  </si>
  <si>
    <t>2004 - 2007</t>
  </si>
  <si>
    <t>Budowa Centrum Sportowo - Rekreacyjno - Kulturalnego w Sulejowie Szkolna 2</t>
  </si>
  <si>
    <t>z dnia 30 grudnia 2004 roku</t>
  </si>
  <si>
    <t>Oświata i wychowanie - szkoły podstawowe - wynagrodzenia osobowe pracowników</t>
  </si>
  <si>
    <t>Oświata i wychowanie - szkoły podstawowe - składki na ubezpieczenia społeczne</t>
  </si>
  <si>
    <t>Oświata i wychowanie - szkoły podstawowe - składki na fundusz pracy</t>
  </si>
  <si>
    <t>Oświata i wychowanie - przedszkola - wynagrodzenia osobowe pracowników</t>
  </si>
  <si>
    <t>Oświata i wychowanie - przedszkola - składki na ubezpieczenia społeczne</t>
  </si>
  <si>
    <t>Oświata i wychowanie - przedszkola - składki na fundusz pracy</t>
  </si>
  <si>
    <t>Oświata i wychowanie - gimnazja - składki na ubezpieczenia społeczne</t>
  </si>
  <si>
    <t>Oświata i wychowanie - gimnazja - wynagrodzenia osobowe pracowników</t>
  </si>
  <si>
    <t>Oświata i wychowanie - gimnazja - składki na fundusz pracy</t>
  </si>
  <si>
    <t>Edukacyjna opieka wychowawcza - świetlice szkolne - wynagrodzenia osobowe pracowników</t>
  </si>
  <si>
    <t>Edukacyjna opieka wychowawcza - świetlice szkolne - składki na ubezpieczenia społeczne</t>
  </si>
  <si>
    <t>Edukacyjna opieka wychowawcza - świetlice szkolne - składki na fundusz pracy</t>
  </si>
  <si>
    <t>Subwencje ogólne z budżetu państwa -część oświatowa subwencji ogólnej dla jednostek samorządu terytorialnego z budżetu państwa</t>
  </si>
  <si>
    <t>Gospodarka komunalna i ochrona środowiska - zakłady gospodarki komunalnej - dotacja przedmiotowa z budżetu dla zakładu budżetowego</t>
  </si>
  <si>
    <t>Dochody z majątku gminy - wpływy ze sprzedaży wyrobów i składników majątkowych</t>
  </si>
  <si>
    <t>Dotacje celowe otrzymane z budżetu państwa na realizację zadań własnych gminy - dofinansowanie wypłat zasiłków okresowych z pomocy społecznej</t>
  </si>
  <si>
    <t>Pomoc społeczna - zasiłki i pomoc w naturze oraz składki na ubezpieczenia społeczne - świadczenia społeczne</t>
  </si>
  <si>
    <t>Z</t>
  </si>
  <si>
    <t>Gminny Fundusz Ochrony Środowiska i Gospodarki Wodnej</t>
  </si>
  <si>
    <t>Plan przychodów i wydatków zakładu budżetowego</t>
  </si>
  <si>
    <t>Plan finansowy Miejskiego Zakładu Komunalnego w Sulejowie</t>
  </si>
  <si>
    <t>Plan dotacji budżetu oraz wpłat do budżetu gminnych jednostek</t>
  </si>
  <si>
    <t>organizacyjnych na 2004 rok</t>
  </si>
  <si>
    <t>Oświata i wychowanie - szkoły podstawowe - zakup materiałów i wyposażenia</t>
  </si>
  <si>
    <t>Pomoc społeczna - składki na ubezpieczenia zdrowotne opłacane za osoby pobierające niektóre świadczenia z pomocy społecznej - składki na ubezpieczenia zdrowotne</t>
  </si>
  <si>
    <t>Załącznik Nr 7</t>
  </si>
  <si>
    <t>Załącznik Nr 9</t>
  </si>
  <si>
    <t>PRDM Piotrków Trybunalski</t>
  </si>
  <si>
    <t>PEUK Piotrków Trybunalski</t>
  </si>
  <si>
    <t>0310</t>
  </si>
  <si>
    <t>Wpływy z podatków - podatek od nieruchomości</t>
  </si>
  <si>
    <t>0320</t>
  </si>
  <si>
    <t>Wpływy z podatków - podatek rolny</t>
  </si>
  <si>
    <t>01030</t>
  </si>
  <si>
    <t>Rolnictwo i łowiectwo - izby rolnicze - wpłaty gmin na rzecz izb rolniczych - 2 % wpływów z podatku rolnego</t>
  </si>
  <si>
    <t>0010</t>
  </si>
  <si>
    <t>Inne dochody należne gminie - podatek dochodowy od osób fizycznych</t>
  </si>
  <si>
    <t>Dochody uzyskiwane przez jednostki budżetowe gminy - wpływy z usług - przedszkola (czesne)</t>
  </si>
  <si>
    <t>sprawdzenie</t>
  </si>
  <si>
    <t>dochody - Nr 1</t>
  </si>
  <si>
    <t>wydatki - Nr 2</t>
  </si>
  <si>
    <t>( - )</t>
  </si>
  <si>
    <t>( + )</t>
  </si>
  <si>
    <t>załącznik Nr 3</t>
  </si>
  <si>
    <t>dopisz rozdział</t>
  </si>
  <si>
    <t>0340</t>
  </si>
  <si>
    <t>Wpływy z podatków - podatek od środków transportowych</t>
  </si>
  <si>
    <t>0500</t>
  </si>
  <si>
    <t>Wpływy z podatków - podatek od czynności cywilno-prawnych</t>
  </si>
  <si>
    <t>Oświata i wychowanie - szkoły podstawowe - zakup energii</t>
  </si>
  <si>
    <t>Oświata i wychowanie - gimnazja - zakup pozostałych usług</t>
  </si>
  <si>
    <t>Oświata i wychowanie - dowożenie uczniów - zakup pozostałych usług</t>
  </si>
  <si>
    <t>Oświata i wychowanie - dowożenie uczniów - zakup usług remontowych</t>
  </si>
  <si>
    <t>Transport i łączność - drogi publiczne gminne - nagrody i wydatki osobowe nie zaliczane do wynagrodzeń</t>
  </si>
  <si>
    <t>Transport i łączność - drogi publiczne gminne - wynagrodzenia osobowe pracowników</t>
  </si>
  <si>
    <t>Transport i łączność - drogi publiczne gminne - zakup materiałów i wyposażenia</t>
  </si>
  <si>
    <t>Transport i łączność - drogi publiczne gminne - zakup pozostałych usług</t>
  </si>
  <si>
    <t>Transport i łączność - drogi publiczne gminne - odpisy na zakładowy fundusz świadczeń socjalnych</t>
  </si>
  <si>
    <t>Administracja publiczna - Urząd Miejski - wpłaty gmin na rzecz związków gmin na dofinansowanie zadań bieżących</t>
  </si>
  <si>
    <t>Administracja publiczna - Urząd Miejski - nagrody i wydatki osobowe nie zaliczane do wynagrodzeń</t>
  </si>
  <si>
    <t>Administracja publiczna - Urząd Miejski - zakup pozostałych usług</t>
  </si>
  <si>
    <t>Administracja publiczna - Urząd Miejski - odpisy na zakładowy fundusz świadczeń socjalnych</t>
  </si>
  <si>
    <t>Bezpieczeństwo publiczne i ochrona przeciwpożarowa - ochotnicze straże pożarne - zakup materiałów i wyposażenia</t>
  </si>
  <si>
    <t>Gospodarka komunalna i ochrona środowiska - utrzymanie zieleni w miastach i gminach - składki na ubezpieczenia społeczne</t>
  </si>
  <si>
    <t>Gospodarka komunalna i ochrona środowiska - utrzymanie zieleni w miastach i gminach - zakup materiałów i wyposażenia</t>
  </si>
  <si>
    <t>Gospodarka komunalna i ochrona środowiska - utrzymanie zieleni w miastach i gminach - zakup pozostałych usług</t>
  </si>
  <si>
    <t>0480</t>
  </si>
  <si>
    <t>0430</t>
  </si>
  <si>
    <t>Wpływy z opłat - wpływy z opłat za zezwolenia na sprzedaż alkoholu</t>
  </si>
  <si>
    <t xml:space="preserve">Wpływy z opłat - wpływy z opłaty targowej </t>
  </si>
  <si>
    <t>Dochody od osób prawnych, od osób fizycznych i od innych jednostek nie posiadających osobowości prawnej - Pobór podatków, opłat i niepodatkowanych należności budżetowych - zakup pozostałych usług</t>
  </si>
  <si>
    <t>Ochrona zdrowia - przeciwdziałanie alkoholizmowi - zakup pozostałych usług</t>
  </si>
  <si>
    <t>Oświata i wychowanie - przedszkola - zakup pozostałych usług</t>
  </si>
  <si>
    <t>Oświata i wychowanie - przedszkola - zakup materiałów i wyposażenia</t>
  </si>
  <si>
    <t>Edukacyjna opieka wychowawcza - świetlice szkolne - zakup materiałów i wyposażenia</t>
  </si>
  <si>
    <t>Edukacyjna opieka wychowawcza - świetlice szkolne - zakup energii</t>
  </si>
  <si>
    <t>Edukacyjna opieka wychowawcza - świetlice szkolne - zakup pozostałych usług</t>
  </si>
  <si>
    <t>Rolnictwo i łowiectwo - infrastruktura wodociągowa i sanitarna wsi - zakup pozostałych usług</t>
  </si>
  <si>
    <t>Gospodarka mieszkaniowa - gospodarka gruntami i nieruchomościami - zakup pozostałych usług</t>
  </si>
  <si>
    <t>Gospodarka mieszkaniowa - gospodarka gruntami i nieruchomościami - różne opłaty i składki</t>
  </si>
  <si>
    <t>Oświata i wychowywanie - szkoły podstawowe - zakup usług remontowych</t>
  </si>
  <si>
    <t>Oświata i wychowywanie - szkoły podstawowe - zakup pozostałych usług</t>
  </si>
  <si>
    <t>Kultura i ochrona dziedzictwa narodowego - domy i ośrodki kultury, świetlice i kluby - zakup materiałów i wyposażenia</t>
  </si>
  <si>
    <t>Kultura i ochrona dziedzictwa narodowego - domy i ośrodki kultury, świetlice i kluby - podróże służbowe krajowe</t>
  </si>
  <si>
    <t>Kultura i ochrona dziedzictwa narodowego - biblioteki - nagrody i wydatki osobowe nie zaliczane do wynagrodzeń</t>
  </si>
  <si>
    <t>Kultura i ochrona dziedzictwa narodowego - biblioteki - zakup materiałów i wyposażenia</t>
  </si>
  <si>
    <t>Kultura i ochrona dziedzictwa narodowego - biblioteki - zakup pomocy naukowych, dydaktycznych i książek</t>
  </si>
  <si>
    <t>Kultura i ochrona dziedzictwa narodowego - biblioteki - zakup pozostałych usług</t>
  </si>
  <si>
    <t>Kultura i ochrona dziedzictwa narodowego - biblioteki - odpisy na zakładowy fundusz świadczeń socjalnych</t>
  </si>
  <si>
    <t xml:space="preserve">Środki na dofinansowanie zadań bieżących gmin, pozyskane z innych źródeł - środki z Ministerstwa Kultury </t>
  </si>
  <si>
    <t>do Uchwały Nr XXII/149/2004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</si>
</sst>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sz val="5"/>
      <name val="Arial"/>
      <family val="2"/>
    </font>
    <font>
      <i/>
      <sz val="10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6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22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sz val="6"/>
      <name val="Arial"/>
      <family val="2"/>
    </font>
    <font>
      <i/>
      <sz val="11"/>
      <name val="Arial CE"/>
      <family val="0"/>
    </font>
    <font>
      <i/>
      <sz val="8"/>
      <name val="Arial"/>
      <family val="2"/>
    </font>
    <font>
      <i/>
      <sz val="14"/>
      <name val="Arial CE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 quotePrefix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0" fontId="11" fillId="0" borderId="9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0" xfId="0" applyNumberFormat="1" applyFont="1" applyBorder="1" applyAlignment="1" quotePrefix="1">
      <alignment horizontal="center" vertical="center"/>
    </xf>
    <xf numFmtId="3" fontId="9" fillId="0" borderId="1" xfId="0" applyNumberFormat="1" applyFont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3" fontId="21" fillId="0" borderId="9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 quotePrefix="1">
      <alignment horizontal="center" vertical="center"/>
    </xf>
    <xf numFmtId="0" fontId="20" fillId="0" borderId="1" xfId="0" applyFont="1" applyBorder="1" applyAlignment="1">
      <alignment horizontal="left" vertical="center"/>
    </xf>
    <xf numFmtId="3" fontId="20" fillId="0" borderId="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wrapText="1"/>
    </xf>
    <xf numFmtId="0" fontId="21" fillId="0" borderId="0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/>
    </xf>
    <xf numFmtId="3" fontId="20" fillId="0" borderId="1" xfId="0" applyNumberFormat="1" applyFont="1" applyBorder="1" applyAlignment="1">
      <alignment/>
    </xf>
    <xf numFmtId="3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 quotePrefix="1">
      <alignment horizontal="center" vertical="center"/>
    </xf>
    <xf numFmtId="0" fontId="21" fillId="0" borderId="1" xfId="0" applyNumberFormat="1" applyFont="1" applyBorder="1" applyAlignment="1" quotePrefix="1">
      <alignment horizontal="center" vertical="center"/>
    </xf>
    <xf numFmtId="3" fontId="0" fillId="0" borderId="1" xfId="0" applyNumberFormat="1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9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17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0" fontId="24" fillId="0" borderId="1" xfId="0" applyFont="1" applyBorder="1" applyAlignment="1">
      <alignment wrapText="1"/>
    </xf>
    <xf numFmtId="3" fontId="22" fillId="0" borderId="1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quotePrefix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0" fillId="0" borderId="1" xfId="0" applyFill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3" fontId="24" fillId="0" borderId="3" xfId="0" applyNumberFormat="1" applyFont="1" applyFill="1" applyBorder="1" applyAlignment="1">
      <alignment vertical="center" wrapText="1"/>
    </xf>
    <xf numFmtId="3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3" fontId="24" fillId="0" borderId="1" xfId="0" applyNumberFormat="1" applyFont="1" applyFill="1" applyBorder="1" applyAlignment="1">
      <alignment vertical="center" wrapText="1"/>
    </xf>
    <xf numFmtId="3" fontId="0" fillId="0" borderId="11" xfId="0" applyNumberForma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3" fontId="27" fillId="0" borderId="1" xfId="0" applyNumberFormat="1" applyFont="1" applyFill="1" applyBorder="1" applyAlignment="1">
      <alignment vertical="center"/>
    </xf>
    <xf numFmtId="3" fontId="24" fillId="0" borderId="9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3" fontId="27" fillId="0" borderId="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3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>
      <alignment horizontal="center" vertical="center"/>
    </xf>
    <xf numFmtId="0" fontId="24" fillId="0" borderId="13" xfId="0" applyNumberFormat="1" applyFont="1" applyFill="1" applyBorder="1" applyAlignment="1" quotePrefix="1">
      <alignment horizontal="center" vertical="center"/>
    </xf>
    <xf numFmtId="3" fontId="24" fillId="0" borderId="9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 quotePrefix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3" fontId="27" fillId="0" borderId="1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3" fontId="0" fillId="0" borderId="1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0" fontId="9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 quotePrefix="1">
      <alignment horizontal="center"/>
    </xf>
    <xf numFmtId="3" fontId="27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8" fillId="0" borderId="1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right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3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0" fontId="16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10" fontId="3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10" fontId="4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5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B2" sqref="B2"/>
    </sheetView>
  </sheetViews>
  <sheetFormatPr defaultColWidth="9.00390625" defaultRowHeight="12.75"/>
  <cols>
    <col min="1" max="1" width="7.875" style="0" customWidth="1"/>
  </cols>
  <sheetData>
    <row r="1" ht="12.75">
      <c r="B1" t="s">
        <v>265</v>
      </c>
    </row>
    <row r="2" ht="12.75">
      <c r="B2" t="s">
        <v>174</v>
      </c>
    </row>
    <row r="4" spans="1:5" ht="12.75">
      <c r="A4" s="1" t="s">
        <v>213</v>
      </c>
      <c r="B4" s="1"/>
      <c r="C4" s="249" t="s">
        <v>214</v>
      </c>
      <c r="D4" s="1"/>
      <c r="E4" s="250" t="s">
        <v>215</v>
      </c>
    </row>
    <row r="5" spans="1:5" ht="12.75">
      <c r="A5" s="1"/>
      <c r="B5" s="251" t="s">
        <v>216</v>
      </c>
      <c r="C5" s="251" t="s">
        <v>217</v>
      </c>
      <c r="D5" s="251" t="s">
        <v>216</v>
      </c>
      <c r="E5" s="251" t="s">
        <v>217</v>
      </c>
    </row>
    <row r="6" spans="1:5" ht="12.75">
      <c r="A6" s="126" t="s">
        <v>192</v>
      </c>
      <c r="B6" s="1">
        <f>SUMIF('Załącznik Nr 1'!$D$9:$D$17,$A6,'Załącznik Nr 1'!F$9:F$17)</f>
        <v>0</v>
      </c>
      <c r="C6" s="1">
        <f>SUMIF('Załącznik Nr 1'!$D$9:$D$17,$A6,'Załącznik Nr 1'!G$9:G$17)</f>
        <v>0</v>
      </c>
      <c r="D6" s="1">
        <f>SUMIF('Załacznik Nr 2'!$D$10:$D$72,Dane!$A6,'Załacznik Nr 2'!G$10:G$72)</f>
        <v>617</v>
      </c>
      <c r="E6" s="1">
        <f>SUMIF('Załacznik Nr 2'!$D$10:$D$72,Dane!$A6,'Załacznik Nr 2'!H$10:H$72)</f>
        <v>0</v>
      </c>
    </row>
    <row r="7" spans="1:5" ht="12.75">
      <c r="A7" s="253" t="s">
        <v>219</v>
      </c>
      <c r="B7" s="1"/>
      <c r="C7" s="1"/>
      <c r="D7" s="1">
        <f>D8-'Załącznik Nr3 '!G7</f>
        <v>0</v>
      </c>
      <c r="E7" s="1">
        <f>E8-'Załącznik Nr3 '!H7</f>
        <v>0</v>
      </c>
    </row>
    <row r="8" spans="1:5" ht="14.25">
      <c r="A8" t="s">
        <v>218</v>
      </c>
      <c r="B8" s="1"/>
      <c r="C8" s="1"/>
      <c r="D8" s="252">
        <f>SUM(D9:D30)</f>
        <v>0</v>
      </c>
      <c r="E8" s="252">
        <f>SUM(E9:E30)</f>
        <v>0</v>
      </c>
    </row>
    <row r="9" spans="1:5" ht="12.75">
      <c r="A9" s="127">
        <v>60016</v>
      </c>
      <c r="B9" s="1"/>
      <c r="C9" s="1"/>
      <c r="D9" s="1">
        <f>SUMIF('Załącznik Nr3 '!$B$9:$B$76,$A9,'Załącznik Nr3 '!G$9:G$76)</f>
        <v>0</v>
      </c>
      <c r="E9" s="1">
        <f>SUMIF('Załącznik Nr3 '!$B$9:$B$76,$A9,'Załącznik Nr3 '!H$9:H$76)</f>
        <v>0</v>
      </c>
    </row>
    <row r="10" spans="1:5" ht="12.75">
      <c r="A10" s="127">
        <v>75023</v>
      </c>
      <c r="B10" s="1"/>
      <c r="C10" s="1"/>
      <c r="D10" s="1">
        <f>SUMIF('Załącznik Nr3 '!$B$9:$B$76,$A10,'Załącznik Nr3 '!G$9:G$76)</f>
        <v>0</v>
      </c>
      <c r="E10" s="1">
        <f>SUMIF('Załącznik Nr3 '!$B$9:$B$76,$A10,'Załącznik Nr3 '!H$9:H$76)</f>
        <v>0</v>
      </c>
    </row>
    <row r="11" spans="1:5" ht="12.75">
      <c r="A11" s="127">
        <v>80101</v>
      </c>
      <c r="B11" s="1"/>
      <c r="C11" s="1"/>
      <c r="D11" s="1">
        <f>SUMIF('Załącznik Nr3 '!$B$9:$B$76,$A11,'Załącznik Nr3 '!G$9:G$76)</f>
        <v>0</v>
      </c>
      <c r="E11" s="1">
        <f>SUMIF('Załącznik Nr3 '!$B$9:$B$76,$A11,'Załącznik Nr3 '!H$9:H$76)</f>
        <v>0</v>
      </c>
    </row>
    <row r="12" spans="1:5" ht="12.75">
      <c r="A12" s="127">
        <v>80113</v>
      </c>
      <c r="B12" s="1"/>
      <c r="C12" s="1"/>
      <c r="D12" s="1">
        <f>SUMIF('Załącznik Nr3 '!$B$9:$B$76,$A12,'Załącznik Nr3 '!G$9:G$76)</f>
        <v>0</v>
      </c>
      <c r="E12" s="1">
        <f>SUMIF('Załącznik Nr3 '!$B$9:$B$76,$A12,'Załącznik Nr3 '!H$9:H$76)</f>
        <v>0</v>
      </c>
    </row>
    <row r="13" spans="1:5" ht="12.75">
      <c r="A13" s="127">
        <v>92109</v>
      </c>
      <c r="B13" s="1"/>
      <c r="C13" s="1"/>
      <c r="D13" s="1">
        <f>SUMIF('Załącznik Nr3 '!$B$9:$B$76,$A13,'Załącznik Nr3 '!G$9:G$76)</f>
        <v>0</v>
      </c>
      <c r="E13" s="1">
        <f>SUMIF('Załącznik Nr3 '!$B$9:$B$76,$A13,'Załącznik Nr3 '!H$9:H$76)</f>
        <v>0</v>
      </c>
    </row>
    <row r="14" spans="1:5" ht="12.75">
      <c r="A14" s="127">
        <v>92116</v>
      </c>
      <c r="B14" s="1"/>
      <c r="C14" s="1"/>
      <c r="D14" s="1">
        <f>SUMIF('Załącznik Nr3 '!$B$9:$B$76,$A14,'Załącznik Nr3 '!G$9:G$76)</f>
        <v>0</v>
      </c>
      <c r="E14" s="1">
        <f>SUMIF('Załącznik Nr3 '!$B$9:$B$76,$A14,'Załącznik Nr3 '!H$9:H$76)</f>
        <v>0</v>
      </c>
    </row>
    <row r="15" spans="1:5" ht="12.75">
      <c r="A15" s="127">
        <v>90004</v>
      </c>
      <c r="B15" s="1"/>
      <c r="C15" s="1"/>
      <c r="D15" s="1">
        <f>SUMIF('Załącznik Nr3 '!$B$9:$B$76,$A15,'Załącznik Nr3 '!G$9:G$76)</f>
        <v>0</v>
      </c>
      <c r="E15" s="1">
        <f>SUMIF('Załącznik Nr3 '!$B$9:$B$76,$A15,'Załącznik Nr3 '!H$9:H$76)</f>
        <v>0</v>
      </c>
    </row>
    <row r="16" spans="1:5" ht="12.75">
      <c r="A16" s="127"/>
      <c r="B16" s="1"/>
      <c r="C16" s="1"/>
      <c r="D16" s="1">
        <f>SUMIF('Załącznik Nr3 '!$B$9:$B$76,$A16,'Załącznik Nr3 '!G$9:G$76)</f>
        <v>0</v>
      </c>
      <c r="E16" s="1">
        <f>SUMIF('Załącznik Nr3 '!$B$9:$B$76,$A16,'Załącznik Nr3 '!H$9:H$76)</f>
        <v>0</v>
      </c>
    </row>
    <row r="17" spans="1:5" ht="12.75">
      <c r="A17" s="127"/>
      <c r="B17" s="1"/>
      <c r="C17" s="1"/>
      <c r="D17" s="1">
        <f>SUMIF('Załącznik Nr3 '!$B$9:$B$76,$A17,'Załącznik Nr3 '!G$9:G$76)</f>
        <v>0</v>
      </c>
      <c r="E17" s="1">
        <f>SUMIF('Załącznik Nr3 '!$B$9:$B$76,$A17,'Załącznik Nr3 '!H$9:H$76)</f>
        <v>0</v>
      </c>
    </row>
    <row r="18" spans="1:5" ht="12.75">
      <c r="A18" s="127"/>
      <c r="B18" s="1"/>
      <c r="C18" s="1"/>
      <c r="D18" s="1">
        <f>SUMIF('Załącznik Nr3 '!$B$9:$B$76,$A18,'Załącznik Nr3 '!G$9:G$76)</f>
        <v>0</v>
      </c>
      <c r="E18" s="1">
        <f>SUMIF('Załącznik Nr3 '!$B$9:$B$76,$A18,'Załącznik Nr3 '!H$9:H$76)</f>
        <v>0</v>
      </c>
    </row>
    <row r="19" spans="1:5" ht="12.75">
      <c r="A19" s="127"/>
      <c r="B19" s="1"/>
      <c r="C19" s="1"/>
      <c r="D19" s="1">
        <f>SUMIF('Załącznik Nr3 '!$B$9:$B$76,$A19,'Załącznik Nr3 '!G$9:G$76)</f>
        <v>0</v>
      </c>
      <c r="E19" s="1">
        <f>SUMIF('Załącznik Nr3 '!$B$9:$B$76,$A19,'Załącznik Nr3 '!H$9:H$76)</f>
        <v>0</v>
      </c>
    </row>
    <row r="20" spans="1:5" ht="12.75">
      <c r="A20" s="127"/>
      <c r="B20" s="1"/>
      <c r="C20" s="1"/>
      <c r="D20" s="1">
        <f>SUMIF('Załącznik Nr3 '!$B$9:$B$76,$A20,'Załącznik Nr3 '!G$9:G$76)</f>
        <v>0</v>
      </c>
      <c r="E20" s="1">
        <f>SUMIF('Załącznik Nr3 '!$B$9:$B$76,$A20,'Załącznik Nr3 '!H$9:H$76)</f>
        <v>0</v>
      </c>
    </row>
    <row r="21" spans="1:5" ht="12.75">
      <c r="A21" s="127"/>
      <c r="B21" s="1"/>
      <c r="C21" s="1"/>
      <c r="D21" s="1">
        <f>SUMIF('Załącznik Nr3 '!$B$9:$B$76,$A21,'Załącznik Nr3 '!G$9:G$76)</f>
        <v>0</v>
      </c>
      <c r="E21" s="1">
        <f>SUMIF('Załącznik Nr3 '!$B$9:$B$76,$A21,'Załącznik Nr3 '!H$9:H$76)</f>
        <v>0</v>
      </c>
    </row>
    <row r="22" spans="1:5" ht="12.75">
      <c r="A22" s="127"/>
      <c r="B22" s="1"/>
      <c r="C22" s="1"/>
      <c r="D22" s="1">
        <f>SUMIF('Załącznik Nr3 '!$B$9:$B$76,$A22,'Załącznik Nr3 '!G$9:G$76)</f>
        <v>0</v>
      </c>
      <c r="E22" s="1">
        <f>SUMIF('Załącznik Nr3 '!$B$9:$B$76,$A22,'Załącznik Nr3 '!H$9:H$76)</f>
        <v>0</v>
      </c>
    </row>
    <row r="23" spans="1:5" ht="12.75">
      <c r="A23" s="127"/>
      <c r="D23" s="1">
        <f>SUMIF('Załącznik Nr3 '!$B$9:$B$76,$A23,'Załącznik Nr3 '!G$9:G$76)</f>
        <v>0</v>
      </c>
      <c r="E23" s="1">
        <f>SUMIF('Załącznik Nr3 '!$B$9:$B$76,$A23,'Załącznik Nr3 '!H$9:H$76)</f>
        <v>0</v>
      </c>
    </row>
    <row r="24" spans="1:5" ht="12.75">
      <c r="A24" s="127"/>
      <c r="D24" s="1">
        <f>SUMIF('Załącznik Nr3 '!$B$9:$B$76,$A24,'Załącznik Nr3 '!G$9:G$76)</f>
        <v>0</v>
      </c>
      <c r="E24" s="1">
        <f>SUMIF('Załącznik Nr3 '!$B$9:$B$76,$A24,'Załącznik Nr3 '!H$9:H$76)</f>
        <v>0</v>
      </c>
    </row>
    <row r="25" spans="1:5" ht="12.75">
      <c r="A25" s="127"/>
      <c r="D25" s="1">
        <f>SUMIF('Załącznik Nr3 '!$B$9:$B$76,$A25,'Załącznik Nr3 '!G$9:G$76)</f>
        <v>0</v>
      </c>
      <c r="E25" s="1">
        <f>SUMIF('Załącznik Nr3 '!$B$9:$B$76,$A25,'Załącznik Nr3 '!H$9:H$76)</f>
        <v>0</v>
      </c>
    </row>
    <row r="26" spans="1:5" ht="12.75">
      <c r="A26" s="127"/>
      <c r="D26" s="1">
        <f>SUMIF('Załącznik Nr3 '!$B$9:$B$76,$A26,'Załącznik Nr3 '!G$9:G$76)</f>
        <v>0</v>
      </c>
      <c r="E26" s="1">
        <f>SUMIF('Załącznik Nr3 '!$B$9:$B$76,$A26,'Załącznik Nr3 '!H$9:H$76)</f>
        <v>0</v>
      </c>
    </row>
    <row r="27" spans="1:5" ht="12.75">
      <c r="A27" s="127"/>
      <c r="D27" s="1">
        <f>SUMIF('Załącznik Nr3 '!$B$9:$B$76,$A27,'Załącznik Nr3 '!G$9:G$76)</f>
        <v>0</v>
      </c>
      <c r="E27" s="1">
        <f>SUMIF('Załącznik Nr3 '!$B$9:$B$76,$A27,'Załącznik Nr3 '!H$9:H$76)</f>
        <v>0</v>
      </c>
    </row>
    <row r="28" spans="1:5" ht="12.75">
      <c r="A28" s="127"/>
      <c r="D28" s="1">
        <f>SUMIF('Załącznik Nr3 '!$B$9:$B$76,$A28,'Załącznik Nr3 '!G$9:G$76)</f>
        <v>0</v>
      </c>
      <c r="E28" s="1">
        <f>SUMIF('Załącznik Nr3 '!$B$9:$B$76,$A28,'Załącznik Nr3 '!H$9:H$76)</f>
        <v>0</v>
      </c>
    </row>
    <row r="29" spans="1:5" ht="12.75">
      <c r="A29" s="127"/>
      <c r="D29" s="1">
        <f>SUMIF('Załącznik Nr3 '!$B$9:$B$76,$A29,'Załącznik Nr3 '!G$9:G$76)</f>
        <v>0</v>
      </c>
      <c r="E29" s="1">
        <f>SUMIF('Załącznik Nr3 '!$B$9:$B$76,$A29,'Załącznik Nr3 '!H$9:H$76)</f>
        <v>0</v>
      </c>
    </row>
    <row r="30" spans="1:5" ht="12.75">
      <c r="A30" s="127"/>
      <c r="D30" s="1">
        <f>SUMIF('Załącznik Nr3 '!$B$9:$B$76,$A30,'Załącznik Nr3 '!G$9:G$76)</f>
        <v>0</v>
      </c>
      <c r="E30" s="1">
        <f>SUMIF('Załącznik Nr3 '!$B$9:$B$76,$A30,'Załącznik Nr3 '!H$9:H$76)</f>
        <v>0</v>
      </c>
    </row>
    <row r="31" ht="12.75">
      <c r="A31" s="1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zoomScale="75" zoomScaleNormal="75" workbookViewId="0" topLeftCell="A1">
      <selection activeCell="A8" sqref="A8:E8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4.75390625" style="3" customWidth="1"/>
    <col min="5" max="5" width="70.375" style="4" customWidth="1"/>
    <col min="6" max="6" width="13.625" style="4" customWidth="1"/>
    <col min="7" max="8" width="11.75390625" style="4" customWidth="1"/>
    <col min="9" max="9" width="13.625" style="4" customWidth="1"/>
    <col min="10" max="11" width="2.75390625" style="4" customWidth="1"/>
    <col min="12" max="12" width="8.875" style="2" customWidth="1"/>
    <col min="13" max="16384" width="9.125" style="2" customWidth="1"/>
  </cols>
  <sheetData>
    <row r="1" spans="5:9" ht="15">
      <c r="E1" s="335" t="s">
        <v>14</v>
      </c>
      <c r="F1" s="335"/>
      <c r="G1" s="335"/>
      <c r="H1" s="335"/>
      <c r="I1" s="365"/>
    </row>
    <row r="2" spans="5:9" ht="15">
      <c r="E2" s="359" t="str">
        <f>Dane!B1</f>
        <v>do Uchwały Nr XXII/149/2004</v>
      </c>
      <c r="F2" s="359"/>
      <c r="G2" s="359"/>
      <c r="H2" s="359"/>
      <c r="I2" s="358"/>
    </row>
    <row r="3" spans="5:9" ht="18.75">
      <c r="E3" s="360" t="s">
        <v>15</v>
      </c>
      <c r="F3" s="361"/>
      <c r="G3" s="361"/>
      <c r="H3" s="361"/>
      <c r="I3" s="361"/>
    </row>
    <row r="4" spans="5:9" ht="15">
      <c r="E4" s="359" t="str">
        <f>Dane!B2</f>
        <v>z dnia 30 grudnia 2004 roku</v>
      </c>
      <c r="F4" s="359"/>
      <c r="G4" s="359"/>
      <c r="H4" s="359"/>
      <c r="I4" s="358"/>
    </row>
    <row r="5" spans="1:9" ht="18">
      <c r="A5" s="366" t="s">
        <v>108</v>
      </c>
      <c r="B5" s="367"/>
      <c r="C5" s="367"/>
      <c r="D5" s="367"/>
      <c r="E5" s="367"/>
      <c r="F5" s="367"/>
      <c r="G5" s="367"/>
      <c r="H5" s="367"/>
      <c r="I5" s="367"/>
    </row>
    <row r="6" spans="1:11" s="6" customFormat="1" ht="25.5">
      <c r="A6" s="355" t="s">
        <v>1</v>
      </c>
      <c r="B6" s="356"/>
      <c r="C6" s="356"/>
      <c r="D6" s="363"/>
      <c r="E6" s="169" t="s">
        <v>2</v>
      </c>
      <c r="F6" s="167" t="s">
        <v>39</v>
      </c>
      <c r="G6" s="144" t="s">
        <v>9</v>
      </c>
      <c r="H6" s="144" t="s">
        <v>10</v>
      </c>
      <c r="I6" s="168" t="s">
        <v>67</v>
      </c>
      <c r="J6" s="8"/>
      <c r="K6" s="8"/>
    </row>
    <row r="7" spans="1:11" s="6" customFormat="1" ht="15.75" thickBot="1">
      <c r="A7" s="9" t="s">
        <v>3</v>
      </c>
      <c r="B7" s="9" t="s">
        <v>8</v>
      </c>
      <c r="C7" s="9" t="s">
        <v>7</v>
      </c>
      <c r="D7" s="9" t="s">
        <v>11</v>
      </c>
      <c r="E7" s="170" t="s">
        <v>6</v>
      </c>
      <c r="F7" s="171">
        <f>'Załacznik Nr 2'!I8</f>
        <v>22214768</v>
      </c>
      <c r="G7" s="171">
        <f>SUM(G9:G35)</f>
        <v>0</v>
      </c>
      <c r="H7" s="171">
        <f>SUM(H9:H35)</f>
        <v>0</v>
      </c>
      <c r="I7" s="172">
        <f>SUM(F7-G7+H7)</f>
        <v>22214768</v>
      </c>
      <c r="J7" s="8"/>
      <c r="K7" s="8"/>
    </row>
    <row r="8" spans="1:11" s="6" customFormat="1" ht="15.75" thickTop="1">
      <c r="A8" s="352" t="s">
        <v>23</v>
      </c>
      <c r="B8" s="353"/>
      <c r="C8" s="353"/>
      <c r="D8" s="353"/>
      <c r="E8" s="353"/>
      <c r="F8" s="151"/>
      <c r="G8" s="151"/>
      <c r="H8" s="173"/>
      <c r="I8" s="174"/>
      <c r="J8" s="8"/>
      <c r="K8" s="8"/>
    </row>
    <row r="9" spans="1:11" s="6" customFormat="1" ht="15">
      <c r="A9" s="13"/>
      <c r="B9" s="13"/>
      <c r="C9" s="18"/>
      <c r="D9" s="14"/>
      <c r="E9" s="15"/>
      <c r="F9" s="16"/>
      <c r="G9" s="16"/>
      <c r="H9" s="16"/>
      <c r="I9" s="17">
        <f aca="true" t="shared" si="0" ref="I9:I14">SUM(F9-G9+H9)</f>
        <v>0</v>
      </c>
      <c r="J9" s="8"/>
      <c r="K9" s="8"/>
    </row>
    <row r="10" spans="1:11" s="6" customFormat="1" ht="15">
      <c r="A10" s="13"/>
      <c r="B10" s="13"/>
      <c r="C10" s="18"/>
      <c r="D10" s="14"/>
      <c r="E10" s="15"/>
      <c r="F10" s="16"/>
      <c r="G10" s="16"/>
      <c r="H10" s="16"/>
      <c r="I10" s="17">
        <f t="shared" si="0"/>
        <v>0</v>
      </c>
      <c r="J10" s="8"/>
      <c r="K10" s="8"/>
    </row>
    <row r="11" spans="1:11" s="6" customFormat="1" ht="15">
      <c r="A11" s="18"/>
      <c r="B11" s="18"/>
      <c r="C11" s="18"/>
      <c r="D11" s="14"/>
      <c r="E11" s="15"/>
      <c r="F11" s="16"/>
      <c r="G11" s="16"/>
      <c r="H11" s="16"/>
      <c r="I11" s="17">
        <f t="shared" si="0"/>
        <v>0</v>
      </c>
      <c r="J11" s="8"/>
      <c r="K11" s="8"/>
    </row>
    <row r="12" spans="1:11" s="6" customFormat="1" ht="15">
      <c r="A12" s="136"/>
      <c r="B12" s="136"/>
      <c r="C12" s="135"/>
      <c r="D12" s="137"/>
      <c r="E12" s="15"/>
      <c r="F12" s="16"/>
      <c r="G12" s="16"/>
      <c r="H12" s="16"/>
      <c r="I12" s="17">
        <f t="shared" si="0"/>
        <v>0</v>
      </c>
      <c r="J12" s="8"/>
      <c r="K12" s="8"/>
    </row>
    <row r="13" spans="1:11" s="6" customFormat="1" ht="15">
      <c r="A13" s="18"/>
      <c r="B13" s="18"/>
      <c r="C13" s="18"/>
      <c r="D13" s="14"/>
      <c r="E13" s="15"/>
      <c r="F13" s="16"/>
      <c r="G13" s="16"/>
      <c r="H13" s="16"/>
      <c r="I13" s="17">
        <f t="shared" si="0"/>
        <v>0</v>
      </c>
      <c r="J13" s="8"/>
      <c r="K13" s="8"/>
    </row>
    <row r="14" spans="1:13" s="6" customFormat="1" ht="15">
      <c r="A14" s="18"/>
      <c r="B14" s="18"/>
      <c r="C14" s="18"/>
      <c r="D14" s="14"/>
      <c r="E14" s="15"/>
      <c r="F14" s="16"/>
      <c r="G14" s="16"/>
      <c r="H14" s="16"/>
      <c r="I14" s="17">
        <f t="shared" si="0"/>
        <v>0</v>
      </c>
      <c r="J14" s="8"/>
      <c r="K14" s="8"/>
      <c r="M14" s="37"/>
    </row>
    <row r="15" spans="1:12" s="6" customFormat="1" ht="15">
      <c r="A15" s="13"/>
      <c r="B15" s="13"/>
      <c r="C15" s="18"/>
      <c r="D15" s="14"/>
      <c r="E15" s="15"/>
      <c r="F15" s="16"/>
      <c r="G15" s="16"/>
      <c r="H15" s="16"/>
      <c r="I15" s="17">
        <f aca="true" t="shared" si="1" ref="I15:I24">SUM(F15-G15+H15)</f>
        <v>0</v>
      </c>
      <c r="J15" s="8"/>
      <c r="K15" s="8"/>
      <c r="L15" s="37"/>
    </row>
    <row r="16" spans="1:13" s="6" customFormat="1" ht="15">
      <c r="A16" s="13"/>
      <c r="B16" s="13"/>
      <c r="C16" s="18"/>
      <c r="D16" s="14"/>
      <c r="E16" s="15"/>
      <c r="F16" s="17"/>
      <c r="G16" s="17"/>
      <c r="H16" s="16"/>
      <c r="I16" s="17">
        <f t="shared" si="1"/>
        <v>0</v>
      </c>
      <c r="J16" s="8"/>
      <c r="K16" s="8"/>
      <c r="L16" s="139"/>
      <c r="M16" s="37"/>
    </row>
    <row r="17" spans="1:13" s="6" customFormat="1" ht="15">
      <c r="A17" s="13"/>
      <c r="B17" s="13"/>
      <c r="C17" s="18"/>
      <c r="D17" s="14"/>
      <c r="E17" s="15"/>
      <c r="F17" s="16"/>
      <c r="G17" s="16"/>
      <c r="H17" s="16"/>
      <c r="I17" s="17">
        <f t="shared" si="1"/>
        <v>0</v>
      </c>
      <c r="J17" s="8"/>
      <c r="K17" s="8"/>
      <c r="L17" s="139"/>
      <c r="M17" s="37"/>
    </row>
    <row r="18" spans="1:11" s="6" customFormat="1" ht="15">
      <c r="A18" s="13"/>
      <c r="B18" s="13"/>
      <c r="C18" s="18"/>
      <c r="D18" s="14"/>
      <c r="E18" s="15"/>
      <c r="F18" s="17"/>
      <c r="G18" s="17"/>
      <c r="H18" s="16"/>
      <c r="I18" s="17">
        <f t="shared" si="1"/>
        <v>0</v>
      </c>
      <c r="J18" s="8"/>
      <c r="K18" s="8"/>
    </row>
    <row r="19" spans="1:11" s="6" customFormat="1" ht="15">
      <c r="A19" s="13"/>
      <c r="B19" s="13"/>
      <c r="C19" s="18"/>
      <c r="D19" s="14"/>
      <c r="E19" s="15"/>
      <c r="F19" s="16"/>
      <c r="G19" s="16"/>
      <c r="H19" s="16"/>
      <c r="I19" s="17">
        <f t="shared" si="1"/>
        <v>0</v>
      </c>
      <c r="J19" s="8"/>
      <c r="K19" s="8"/>
    </row>
    <row r="20" spans="1:11" s="6" customFormat="1" ht="15">
      <c r="A20" s="18"/>
      <c r="B20" s="18"/>
      <c r="C20" s="18"/>
      <c r="D20" s="14"/>
      <c r="E20" s="15"/>
      <c r="F20" s="16"/>
      <c r="G20" s="16"/>
      <c r="H20" s="16"/>
      <c r="I20" s="17">
        <f t="shared" si="1"/>
        <v>0</v>
      </c>
      <c r="J20" s="8"/>
      <c r="K20" s="8"/>
    </row>
    <row r="21" spans="1:11" s="6" customFormat="1" ht="15">
      <c r="A21" s="18"/>
      <c r="B21" s="18"/>
      <c r="C21" s="18"/>
      <c r="D21" s="14"/>
      <c r="E21" s="15"/>
      <c r="F21" s="16"/>
      <c r="G21" s="16"/>
      <c r="H21" s="16"/>
      <c r="I21" s="17">
        <f t="shared" si="1"/>
        <v>0</v>
      </c>
      <c r="J21" s="8"/>
      <c r="K21" s="8"/>
    </row>
    <row r="22" spans="1:11" s="6" customFormat="1" ht="15">
      <c r="A22" s="18"/>
      <c r="B22" s="18"/>
      <c r="C22" s="18"/>
      <c r="D22" s="14"/>
      <c r="E22" s="15"/>
      <c r="F22" s="16"/>
      <c r="G22" s="16"/>
      <c r="H22" s="16"/>
      <c r="I22" s="17">
        <f t="shared" si="1"/>
        <v>0</v>
      </c>
      <c r="J22" s="8"/>
      <c r="K22" s="8"/>
    </row>
    <row r="23" spans="1:11" s="6" customFormat="1" ht="15">
      <c r="A23" s="18"/>
      <c r="B23" s="18"/>
      <c r="C23" s="18"/>
      <c r="D23" s="14"/>
      <c r="E23" s="15"/>
      <c r="F23" s="16"/>
      <c r="G23" s="16"/>
      <c r="H23" s="16"/>
      <c r="I23" s="17">
        <f t="shared" si="1"/>
        <v>0</v>
      </c>
      <c r="J23" s="8"/>
      <c r="K23" s="8"/>
    </row>
    <row r="24" spans="1:11" s="6" customFormat="1" ht="15">
      <c r="A24" s="18"/>
      <c r="B24" s="18"/>
      <c r="C24" s="18"/>
      <c r="D24" s="14"/>
      <c r="E24" s="15"/>
      <c r="F24" s="16"/>
      <c r="G24" s="16"/>
      <c r="H24" s="16"/>
      <c r="I24" s="17">
        <f t="shared" si="1"/>
        <v>0</v>
      </c>
      <c r="J24" s="8"/>
      <c r="K24" s="8"/>
    </row>
    <row r="25" spans="1:11" s="6" customFormat="1" ht="15">
      <c r="A25" s="18"/>
      <c r="B25" s="18"/>
      <c r="C25" s="18"/>
      <c r="D25" s="14"/>
      <c r="E25" s="15"/>
      <c r="F25" s="16"/>
      <c r="G25" s="16"/>
      <c r="H25" s="16"/>
      <c r="I25" s="17">
        <f aca="true" t="shared" si="2" ref="I25:I34">SUM(F25-G25+H25)</f>
        <v>0</v>
      </c>
      <c r="J25" s="8"/>
      <c r="K25" s="8"/>
    </row>
    <row r="26" spans="1:11" s="6" customFormat="1" ht="15">
      <c r="A26" s="18"/>
      <c r="B26" s="18"/>
      <c r="C26" s="18"/>
      <c r="D26" s="14"/>
      <c r="E26" s="15"/>
      <c r="F26" s="16"/>
      <c r="G26" s="16"/>
      <c r="H26" s="16"/>
      <c r="I26" s="17">
        <f t="shared" si="2"/>
        <v>0</v>
      </c>
      <c r="J26" s="8"/>
      <c r="K26" s="8"/>
    </row>
    <row r="27" spans="1:11" s="6" customFormat="1" ht="15">
      <c r="A27" s="18"/>
      <c r="B27" s="18"/>
      <c r="C27" s="18"/>
      <c r="D27" s="14"/>
      <c r="E27" s="15"/>
      <c r="F27" s="16"/>
      <c r="G27" s="16"/>
      <c r="H27" s="16"/>
      <c r="I27" s="17">
        <f t="shared" si="2"/>
        <v>0</v>
      </c>
      <c r="J27" s="8"/>
      <c r="K27" s="8"/>
    </row>
    <row r="28" spans="1:11" s="6" customFormat="1" ht="15">
      <c r="A28" s="18"/>
      <c r="B28" s="18"/>
      <c r="C28" s="18"/>
      <c r="D28" s="14"/>
      <c r="E28" s="15"/>
      <c r="F28" s="16"/>
      <c r="G28" s="16"/>
      <c r="H28" s="16"/>
      <c r="I28" s="17">
        <f t="shared" si="2"/>
        <v>0</v>
      </c>
      <c r="J28" s="8"/>
      <c r="K28" s="8"/>
    </row>
    <row r="29" spans="1:11" s="6" customFormat="1" ht="15">
      <c r="A29" s="18"/>
      <c r="B29" s="18"/>
      <c r="C29" s="18"/>
      <c r="D29" s="14"/>
      <c r="E29" s="15"/>
      <c r="F29" s="16"/>
      <c r="G29" s="16"/>
      <c r="H29" s="16"/>
      <c r="I29" s="17">
        <f t="shared" si="2"/>
        <v>0</v>
      </c>
      <c r="J29" s="8"/>
      <c r="K29" s="8"/>
    </row>
    <row r="30" spans="1:11" s="6" customFormat="1" ht="15">
      <c r="A30" s="18"/>
      <c r="B30" s="18"/>
      <c r="C30" s="18"/>
      <c r="D30" s="14"/>
      <c r="E30" s="15"/>
      <c r="F30" s="16"/>
      <c r="G30" s="16"/>
      <c r="H30" s="16"/>
      <c r="I30" s="17">
        <f t="shared" si="2"/>
        <v>0</v>
      </c>
      <c r="J30" s="8"/>
      <c r="K30" s="8"/>
    </row>
    <row r="31" spans="1:11" s="6" customFormat="1" ht="15">
      <c r="A31" s="18"/>
      <c r="B31" s="18"/>
      <c r="C31" s="18"/>
      <c r="D31" s="14"/>
      <c r="E31" s="15"/>
      <c r="F31" s="16"/>
      <c r="G31" s="16"/>
      <c r="H31" s="16"/>
      <c r="I31" s="17">
        <f t="shared" si="2"/>
        <v>0</v>
      </c>
      <c r="J31" s="8"/>
      <c r="K31" s="8"/>
    </row>
    <row r="32" spans="1:11" s="6" customFormat="1" ht="15">
      <c r="A32" s="18"/>
      <c r="B32" s="18"/>
      <c r="C32" s="18"/>
      <c r="D32" s="14"/>
      <c r="E32" s="15"/>
      <c r="F32" s="16"/>
      <c r="G32" s="16"/>
      <c r="H32" s="16"/>
      <c r="I32" s="17">
        <f t="shared" si="2"/>
        <v>0</v>
      </c>
      <c r="J32" s="8"/>
      <c r="K32" s="8"/>
    </row>
    <row r="33" spans="1:11" s="6" customFormat="1" ht="15">
      <c r="A33" s="18"/>
      <c r="B33" s="18"/>
      <c r="C33" s="18"/>
      <c r="D33" s="14"/>
      <c r="E33" s="15"/>
      <c r="F33" s="16"/>
      <c r="G33" s="16"/>
      <c r="H33" s="16"/>
      <c r="I33" s="17">
        <f t="shared" si="2"/>
        <v>0</v>
      </c>
      <c r="J33" s="8"/>
      <c r="K33" s="8"/>
    </row>
    <row r="34" spans="1:11" s="6" customFormat="1" ht="15">
      <c r="A34" s="18"/>
      <c r="B34" s="18"/>
      <c r="C34" s="18"/>
      <c r="D34" s="14"/>
      <c r="E34" s="15"/>
      <c r="F34" s="16"/>
      <c r="G34" s="16"/>
      <c r="H34" s="16"/>
      <c r="I34" s="17">
        <f t="shared" si="2"/>
        <v>0</v>
      </c>
      <c r="J34" s="8"/>
      <c r="K34" s="8"/>
    </row>
    <row r="35" spans="1:11" s="6" customFormat="1" ht="15">
      <c r="A35" s="18"/>
      <c r="B35" s="18"/>
      <c r="C35" s="18"/>
      <c r="D35" s="14"/>
      <c r="E35" s="15"/>
      <c r="F35" s="16"/>
      <c r="G35" s="16"/>
      <c r="H35" s="16"/>
      <c r="I35" s="17">
        <f>SUM(F35:H35)</f>
        <v>0</v>
      </c>
      <c r="J35" s="8"/>
      <c r="K35" s="8"/>
    </row>
    <row r="36" spans="5:9" ht="18">
      <c r="E36" s="23"/>
      <c r="F36" s="24"/>
      <c r="G36" s="24"/>
      <c r="H36" s="24"/>
      <c r="I36" s="25"/>
    </row>
    <row r="37" spans="5:9" ht="12.75">
      <c r="E37" s="28"/>
      <c r="F37" s="28"/>
      <c r="G37" s="28"/>
      <c r="H37" s="28"/>
      <c r="I37" s="28"/>
    </row>
    <row r="38" spans="5:9" ht="12.75">
      <c r="E38" s="28"/>
      <c r="F38" s="28"/>
      <c r="G38" s="28"/>
      <c r="H38" s="28"/>
      <c r="I38" s="28"/>
    </row>
    <row r="39" spans="5:9" ht="12.75">
      <c r="E39" s="28"/>
      <c r="F39" s="28"/>
      <c r="G39" s="28"/>
      <c r="H39" s="28"/>
      <c r="I39" s="28"/>
    </row>
    <row r="40" spans="5:9" ht="12.75">
      <c r="E40" s="28"/>
      <c r="F40" s="28"/>
      <c r="G40" s="28"/>
      <c r="H40" s="28"/>
      <c r="I40" s="28"/>
    </row>
    <row r="41" spans="5:9" ht="12.75">
      <c r="E41" s="28"/>
      <c r="F41" s="28"/>
      <c r="G41" s="28"/>
      <c r="H41" s="28"/>
      <c r="I41" s="28"/>
    </row>
    <row r="42" spans="5:9" ht="12.75">
      <c r="E42" s="28"/>
      <c r="F42" s="28"/>
      <c r="G42" s="28"/>
      <c r="H42" s="28"/>
      <c r="I42" s="28"/>
    </row>
    <row r="43" spans="5:9" ht="12.75">
      <c r="E43" s="28"/>
      <c r="F43" s="28"/>
      <c r="G43" s="28"/>
      <c r="H43" s="28"/>
      <c r="I43" s="28"/>
    </row>
    <row r="44" spans="5:9" ht="12.75">
      <c r="E44" s="28"/>
      <c r="F44" s="28"/>
      <c r="G44" s="28"/>
      <c r="H44" s="28"/>
      <c r="I44" s="28"/>
    </row>
    <row r="45" spans="5:9" ht="12.75">
      <c r="E45" s="28"/>
      <c r="F45" s="28"/>
      <c r="G45" s="28"/>
      <c r="H45" s="28"/>
      <c r="I45" s="28"/>
    </row>
    <row r="46" spans="5:9" ht="12.75">
      <c r="E46" s="28"/>
      <c r="F46" s="28"/>
      <c r="G46" s="28"/>
      <c r="H46" s="28"/>
      <c r="I46" s="28"/>
    </row>
    <row r="47" spans="5:9" ht="12.75">
      <c r="E47" s="28"/>
      <c r="F47" s="28"/>
      <c r="G47" s="28"/>
      <c r="H47" s="28"/>
      <c r="I47" s="28"/>
    </row>
    <row r="48" spans="5:9" ht="12.75">
      <c r="E48" s="28"/>
      <c r="F48" s="28"/>
      <c r="G48" s="28"/>
      <c r="H48" s="28"/>
      <c r="I48" s="28"/>
    </row>
    <row r="49" spans="5:9" ht="12.75">
      <c r="E49" s="28"/>
      <c r="F49" s="28"/>
      <c r="G49" s="28"/>
      <c r="H49" s="28"/>
      <c r="I49" s="28"/>
    </row>
    <row r="50" spans="5:9" ht="12.75">
      <c r="E50" s="28"/>
      <c r="F50" s="28"/>
      <c r="G50" s="28"/>
      <c r="H50" s="28"/>
      <c r="I50" s="28"/>
    </row>
    <row r="51" spans="5:9" ht="12.75">
      <c r="E51" s="28"/>
      <c r="F51" s="28"/>
      <c r="G51" s="28"/>
      <c r="H51" s="28"/>
      <c r="I51" s="28"/>
    </row>
    <row r="52" spans="5:9" ht="12.75">
      <c r="E52" s="28"/>
      <c r="F52" s="28"/>
      <c r="G52" s="28"/>
      <c r="H52" s="28"/>
      <c r="I52" s="28"/>
    </row>
    <row r="53" spans="5:9" ht="12.75">
      <c r="E53" s="28"/>
      <c r="F53" s="28"/>
      <c r="G53" s="28"/>
      <c r="H53" s="28"/>
      <c r="I53" s="28"/>
    </row>
    <row r="54" spans="5:9" ht="12.75">
      <c r="E54" s="28"/>
      <c r="F54" s="28"/>
      <c r="G54" s="28"/>
      <c r="H54" s="28"/>
      <c r="I54" s="28"/>
    </row>
    <row r="55" spans="5:9" ht="12.75">
      <c r="E55" s="28"/>
      <c r="F55" s="28"/>
      <c r="G55" s="28"/>
      <c r="H55" s="28"/>
      <c r="I55" s="28"/>
    </row>
    <row r="56" spans="5:9" ht="12.75">
      <c r="E56" s="28"/>
      <c r="F56" s="28"/>
      <c r="G56" s="28"/>
      <c r="H56" s="28"/>
      <c r="I56" s="28"/>
    </row>
    <row r="57" spans="5:9" ht="12.75">
      <c r="E57" s="28"/>
      <c r="F57" s="28"/>
      <c r="G57" s="28"/>
      <c r="H57" s="28"/>
      <c r="I57" s="28"/>
    </row>
    <row r="58" spans="5:9" ht="12.75">
      <c r="E58" s="28"/>
      <c r="F58" s="28"/>
      <c r="G58" s="28"/>
      <c r="H58" s="28"/>
      <c r="I58" s="28"/>
    </row>
    <row r="59" spans="5:9" ht="12.75">
      <c r="E59" s="28"/>
      <c r="F59" s="28"/>
      <c r="G59" s="28"/>
      <c r="H59" s="28"/>
      <c r="I59" s="28"/>
    </row>
    <row r="60" spans="5:9" ht="12.75">
      <c r="E60" s="28"/>
      <c r="F60" s="28"/>
      <c r="G60" s="28"/>
      <c r="H60" s="28"/>
      <c r="I60" s="28"/>
    </row>
    <row r="61" spans="5:9" ht="12.75">
      <c r="E61" s="28"/>
      <c r="F61" s="28"/>
      <c r="G61" s="28"/>
      <c r="H61" s="28"/>
      <c r="I61" s="28"/>
    </row>
  </sheetData>
  <mergeCells count="7">
    <mergeCell ref="A8:E8"/>
    <mergeCell ref="E1:I1"/>
    <mergeCell ref="E2:I2"/>
    <mergeCell ref="E4:I4"/>
    <mergeCell ref="E3:I3"/>
    <mergeCell ref="A6:D6"/>
    <mergeCell ref="A5:I5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zoomScale="75" zoomScaleNormal="75" workbookViewId="0" topLeftCell="A1">
      <selection activeCell="D1" sqref="D1"/>
    </sheetView>
  </sheetViews>
  <sheetFormatPr defaultColWidth="9.00390625" defaultRowHeight="12.75"/>
  <cols>
    <col min="1" max="1" width="5.375" style="84" customWidth="1"/>
    <col min="2" max="2" width="6.875" style="85" customWidth="1"/>
    <col min="3" max="3" width="5.75390625" style="85" customWidth="1"/>
    <col min="4" max="4" width="82.125" style="182" customWidth="1"/>
    <col min="5" max="5" width="13.75390625" style="182" customWidth="1"/>
    <col min="6" max="7" width="9.75390625" style="182" customWidth="1"/>
    <col min="8" max="8" width="13.75390625" style="182" customWidth="1"/>
    <col min="9" max="9" width="1.25" style="0" customWidth="1"/>
  </cols>
  <sheetData>
    <row r="1" spans="1:8" ht="12.75">
      <c r="A1" s="185"/>
      <c r="B1" s="186"/>
      <c r="C1" s="186"/>
      <c r="D1" s="187"/>
      <c r="E1" s="278" t="s">
        <v>201</v>
      </c>
      <c r="F1" s="279"/>
      <c r="G1" s="279"/>
      <c r="H1" s="279"/>
    </row>
    <row r="2" spans="1:8" ht="14.25">
      <c r="A2" s="185"/>
      <c r="B2" s="186"/>
      <c r="C2" s="186"/>
      <c r="D2" s="187"/>
      <c r="E2" s="280" t="str">
        <f>Dane!B1</f>
        <v>do Uchwały Nr XXII/149/2004</v>
      </c>
      <c r="F2" s="279"/>
      <c r="G2" s="279"/>
      <c r="H2" s="279"/>
    </row>
    <row r="3" spans="1:8" ht="15">
      <c r="A3" s="185"/>
      <c r="B3" s="186"/>
      <c r="C3" s="186"/>
      <c r="D3" s="187"/>
      <c r="E3" s="281" t="s">
        <v>15</v>
      </c>
      <c r="F3" s="279"/>
      <c r="G3" s="279"/>
      <c r="H3" s="279"/>
    </row>
    <row r="4" spans="1:8" ht="15">
      <c r="A4" s="185"/>
      <c r="B4" s="186"/>
      <c r="C4" s="186"/>
      <c r="D4" s="188" t="s">
        <v>146</v>
      </c>
      <c r="E4" s="278" t="str">
        <f>Dane!B2</f>
        <v>z dnia 30 grudnia 2004 roku</v>
      </c>
      <c r="F4" s="279"/>
      <c r="G4" s="279"/>
      <c r="H4" s="279"/>
    </row>
    <row r="5" spans="1:8" ht="14.25">
      <c r="A5" s="275" t="s">
        <v>147</v>
      </c>
      <c r="B5" s="276"/>
      <c r="C5" s="276"/>
      <c r="D5" s="276"/>
      <c r="E5" s="276"/>
      <c r="F5" s="277"/>
      <c r="G5" s="277"/>
      <c r="H5" s="277"/>
    </row>
    <row r="6" spans="1:8" ht="12.75" customHeight="1">
      <c r="A6" s="264" t="s">
        <v>1</v>
      </c>
      <c r="B6" s="265"/>
      <c r="C6" s="265"/>
      <c r="D6" s="266" t="s">
        <v>70</v>
      </c>
      <c r="E6" s="260" t="s">
        <v>39</v>
      </c>
      <c r="F6" s="258" t="s">
        <v>9</v>
      </c>
      <c r="G6" s="258" t="s">
        <v>10</v>
      </c>
      <c r="H6" s="260" t="s">
        <v>67</v>
      </c>
    </row>
    <row r="7" spans="1:8" ht="12.75">
      <c r="A7" s="189" t="s">
        <v>3</v>
      </c>
      <c r="B7" s="190" t="s">
        <v>29</v>
      </c>
      <c r="C7" s="190" t="s">
        <v>7</v>
      </c>
      <c r="D7" s="267"/>
      <c r="E7" s="261"/>
      <c r="F7" s="259"/>
      <c r="G7" s="259"/>
      <c r="H7" s="261"/>
    </row>
    <row r="8" spans="1:8" ht="15">
      <c r="A8" s="192"/>
      <c r="B8" s="193"/>
      <c r="C8" s="193"/>
      <c r="D8" s="191" t="s">
        <v>148</v>
      </c>
      <c r="E8" s="194">
        <f>SUM(E9:E14)</f>
        <v>338690</v>
      </c>
      <c r="F8" s="194">
        <f>SUM(F9:F14)</f>
        <v>0</v>
      </c>
      <c r="G8" s="194">
        <f>SUM(G9:G14)</f>
        <v>0</v>
      </c>
      <c r="H8" s="194">
        <f>SUM(H9:H14)</f>
        <v>338690</v>
      </c>
    </row>
    <row r="9" spans="1:8" ht="14.25">
      <c r="A9" s="195"/>
      <c r="B9" s="196">
        <v>60016</v>
      </c>
      <c r="C9" s="197"/>
      <c r="D9" s="198" t="s">
        <v>162</v>
      </c>
      <c r="E9" s="199">
        <f>E32</f>
        <v>3000</v>
      </c>
      <c r="F9" s="199">
        <f>F32</f>
        <v>0</v>
      </c>
      <c r="G9" s="199">
        <f>G32</f>
        <v>0</v>
      </c>
      <c r="H9" s="199">
        <f>H32</f>
        <v>3000</v>
      </c>
    </row>
    <row r="10" spans="1:8" ht="14.25">
      <c r="A10" s="195"/>
      <c r="B10" s="196">
        <v>75023</v>
      </c>
      <c r="C10" s="197"/>
      <c r="D10" s="198" t="s">
        <v>163</v>
      </c>
      <c r="E10" s="199">
        <f>E48</f>
        <v>14708</v>
      </c>
      <c r="F10" s="199">
        <f>F48</f>
        <v>0</v>
      </c>
      <c r="G10" s="199">
        <f>G48</f>
        <v>0</v>
      </c>
      <c r="H10" s="199">
        <f>H48</f>
        <v>14708</v>
      </c>
    </row>
    <row r="11" spans="1:8" ht="14.25">
      <c r="A11" s="195"/>
      <c r="B11" s="196">
        <v>80101</v>
      </c>
      <c r="C11" s="197"/>
      <c r="D11" s="198" t="s">
        <v>151</v>
      </c>
      <c r="E11" s="199">
        <f>E64</f>
        <v>110000</v>
      </c>
      <c r="F11" s="199">
        <f>F64</f>
        <v>0</v>
      </c>
      <c r="G11" s="199">
        <f>G64</f>
        <v>0</v>
      </c>
      <c r="H11" s="199">
        <f>H64</f>
        <v>110000</v>
      </c>
    </row>
    <row r="12" spans="1:8" ht="12.75" customHeight="1">
      <c r="A12" s="195"/>
      <c r="B12" s="196">
        <v>85401</v>
      </c>
      <c r="C12" s="197"/>
      <c r="D12" s="198" t="s">
        <v>150</v>
      </c>
      <c r="E12" s="199">
        <f>E80</f>
        <v>200000</v>
      </c>
      <c r="F12" s="199">
        <f>F80</f>
        <v>0</v>
      </c>
      <c r="G12" s="199">
        <f>G80</f>
        <v>0</v>
      </c>
      <c r="H12" s="199">
        <f>H80</f>
        <v>200000</v>
      </c>
    </row>
    <row r="13" spans="1:8" ht="25.5">
      <c r="A13" s="195"/>
      <c r="B13" s="196">
        <v>85412</v>
      </c>
      <c r="C13" s="197"/>
      <c r="D13" s="198" t="s">
        <v>152</v>
      </c>
      <c r="E13" s="199">
        <f>E97</f>
        <v>10000</v>
      </c>
      <c r="F13" s="199">
        <f>F97</f>
        <v>0</v>
      </c>
      <c r="G13" s="199">
        <f>G97</f>
        <v>0</v>
      </c>
      <c r="H13" s="199">
        <f>H97</f>
        <v>10000</v>
      </c>
    </row>
    <row r="14" spans="1:8" ht="14.25">
      <c r="A14" s="195"/>
      <c r="B14" s="196">
        <v>92116</v>
      </c>
      <c r="C14" s="197"/>
      <c r="D14" s="198" t="s">
        <v>164</v>
      </c>
      <c r="E14" s="199">
        <f>E114</f>
        <v>982</v>
      </c>
      <c r="F14" s="199">
        <f>F114</f>
        <v>0</v>
      </c>
      <c r="G14" s="199">
        <f>G114</f>
        <v>0</v>
      </c>
      <c r="H14" s="199">
        <f>H114</f>
        <v>982</v>
      </c>
    </row>
    <row r="15" spans="1:8" ht="15">
      <c r="A15" s="200"/>
      <c r="B15" s="201"/>
      <c r="C15" s="262" t="s">
        <v>73</v>
      </c>
      <c r="D15" s="263"/>
      <c r="E15" s="202">
        <f>E35+E50+E67+E84+E100+E116</f>
        <v>12000</v>
      </c>
      <c r="F15" s="202">
        <f>F35+F50+F67+F84+F100+F116</f>
        <v>0</v>
      </c>
      <c r="G15" s="202">
        <f>G35+G50+G67+G84+G100+G116</f>
        <v>0</v>
      </c>
      <c r="H15" s="202">
        <f>H35+H50+H67+H84+H100+H116</f>
        <v>12000</v>
      </c>
    </row>
    <row r="16" spans="1:8" ht="12.75">
      <c r="A16" s="203"/>
      <c r="B16" s="204"/>
      <c r="C16" s="205"/>
      <c r="D16" s="206" t="s">
        <v>74</v>
      </c>
      <c r="E16" s="207">
        <f>SUM(E8+E15)</f>
        <v>350690</v>
      </c>
      <c r="F16" s="207">
        <f>SUM(F8+F15)</f>
        <v>0</v>
      </c>
      <c r="G16" s="207">
        <f>SUM(G8+G15)</f>
        <v>0</v>
      </c>
      <c r="H16" s="207">
        <f>SUM(H8+H15)</f>
        <v>350690</v>
      </c>
    </row>
    <row r="17" spans="1:8" ht="12.75" customHeight="1">
      <c r="A17" s="272" t="s">
        <v>1</v>
      </c>
      <c r="B17" s="273"/>
      <c r="C17" s="274"/>
      <c r="D17" s="266" t="s">
        <v>75</v>
      </c>
      <c r="E17" s="260" t="s">
        <v>39</v>
      </c>
      <c r="F17" s="258" t="s">
        <v>9</v>
      </c>
      <c r="G17" s="258" t="s">
        <v>10</v>
      </c>
      <c r="H17" s="260" t="s">
        <v>67</v>
      </c>
    </row>
    <row r="18" spans="1:8" ht="12.75">
      <c r="A18" s="189" t="s">
        <v>3</v>
      </c>
      <c r="B18" s="190" t="s">
        <v>29</v>
      </c>
      <c r="C18" s="190" t="s">
        <v>7</v>
      </c>
      <c r="D18" s="267"/>
      <c r="E18" s="261"/>
      <c r="F18" s="259"/>
      <c r="G18" s="259"/>
      <c r="H18" s="261"/>
    </row>
    <row r="19" spans="1:8" ht="12.75" customHeight="1">
      <c r="A19" s="192"/>
      <c r="B19" s="193"/>
      <c r="C19" s="193"/>
      <c r="D19" s="191" t="s">
        <v>148</v>
      </c>
      <c r="E19" s="208">
        <f>SUM(E20:E25)</f>
        <v>338690</v>
      </c>
      <c r="F19" s="208">
        <f>SUM(F20:F25)</f>
        <v>0</v>
      </c>
      <c r="G19" s="208">
        <f>SUM(G20:G25)</f>
        <v>0</v>
      </c>
      <c r="H19" s="208">
        <f>SUM(H20:H25)</f>
        <v>338690</v>
      </c>
    </row>
    <row r="20" spans="1:8" ht="14.25">
      <c r="A20" s="195"/>
      <c r="B20" s="196">
        <v>60016</v>
      </c>
      <c r="C20" s="197"/>
      <c r="D20" s="198" t="s">
        <v>149</v>
      </c>
      <c r="E20" s="199">
        <f>E40</f>
        <v>3000</v>
      </c>
      <c r="F20" s="199">
        <f>F40</f>
        <v>0</v>
      </c>
      <c r="G20" s="199">
        <f>G40</f>
        <v>0</v>
      </c>
      <c r="H20" s="199">
        <f>H40</f>
        <v>3000</v>
      </c>
    </row>
    <row r="21" spans="1:8" ht="14.25">
      <c r="A21" s="195"/>
      <c r="B21" s="196">
        <v>75023</v>
      </c>
      <c r="C21" s="197"/>
      <c r="D21" s="198" t="s">
        <v>163</v>
      </c>
      <c r="E21" s="199">
        <f>E55</f>
        <v>14708</v>
      </c>
      <c r="F21" s="199">
        <f>F55</f>
        <v>0</v>
      </c>
      <c r="G21" s="199">
        <f>G55</f>
        <v>0</v>
      </c>
      <c r="H21" s="199">
        <f>H55</f>
        <v>14708</v>
      </c>
    </row>
    <row r="22" spans="1:8" ht="14.25">
      <c r="A22" s="195"/>
      <c r="B22" s="196">
        <v>80101</v>
      </c>
      <c r="C22" s="197"/>
      <c r="D22" s="198" t="s">
        <v>151</v>
      </c>
      <c r="E22" s="199">
        <f>E72</f>
        <v>110000</v>
      </c>
      <c r="F22" s="199">
        <f>F72</f>
        <v>0</v>
      </c>
      <c r="G22" s="199">
        <f>G72</f>
        <v>0</v>
      </c>
      <c r="H22" s="199">
        <f>H72</f>
        <v>110000</v>
      </c>
    </row>
    <row r="23" spans="1:8" ht="14.25">
      <c r="A23" s="195"/>
      <c r="B23" s="196">
        <v>85401</v>
      </c>
      <c r="C23" s="197"/>
      <c r="D23" s="198" t="s">
        <v>150</v>
      </c>
      <c r="E23" s="199">
        <f>E89</f>
        <v>200000</v>
      </c>
      <c r="F23" s="199">
        <f>F89</f>
        <v>0</v>
      </c>
      <c r="G23" s="199">
        <f>G89</f>
        <v>0</v>
      </c>
      <c r="H23" s="199">
        <f>H89</f>
        <v>200000</v>
      </c>
    </row>
    <row r="24" spans="1:8" ht="25.5">
      <c r="A24" s="195"/>
      <c r="B24" s="196">
        <v>85412</v>
      </c>
      <c r="C24" s="196"/>
      <c r="D24" s="198" t="s">
        <v>152</v>
      </c>
      <c r="E24" s="199">
        <f>E105</f>
        <v>10000</v>
      </c>
      <c r="F24" s="199">
        <f>F105</f>
        <v>0</v>
      </c>
      <c r="G24" s="199">
        <f>G105</f>
        <v>0</v>
      </c>
      <c r="H24" s="199">
        <f>H105</f>
        <v>10000</v>
      </c>
    </row>
    <row r="25" spans="1:8" ht="14.25">
      <c r="A25" s="195"/>
      <c r="B25" s="196">
        <v>92116</v>
      </c>
      <c r="C25" s="196"/>
      <c r="D25" s="198" t="s">
        <v>164</v>
      </c>
      <c r="E25" s="199">
        <f>E121</f>
        <v>982</v>
      </c>
      <c r="F25" s="199">
        <f>F121</f>
        <v>0</v>
      </c>
      <c r="G25" s="199">
        <f>G121</f>
        <v>0</v>
      </c>
      <c r="H25" s="199">
        <f>H121</f>
        <v>982</v>
      </c>
    </row>
    <row r="26" spans="1:8" ht="12.75">
      <c r="A26" s="209"/>
      <c r="B26" s="210"/>
      <c r="C26" s="271" t="s">
        <v>76</v>
      </c>
      <c r="D26" s="263"/>
      <c r="E26" s="211">
        <f>E42+E58+E74+E91+E108+E124</f>
        <v>12000</v>
      </c>
      <c r="F26" s="211">
        <f>F42+F58+F74+F91+F108+F124</f>
        <v>0</v>
      </c>
      <c r="G26" s="211">
        <f>G42+G58+G74+G91+G108+G124</f>
        <v>0</v>
      </c>
      <c r="H26" s="211">
        <f>H42+H58+H74+H91+H108+H124</f>
        <v>12000</v>
      </c>
    </row>
    <row r="27" spans="1:8" ht="14.25">
      <c r="A27" s="212"/>
      <c r="B27" s="213"/>
      <c r="C27" s="214"/>
      <c r="D27" s="215" t="s">
        <v>77</v>
      </c>
      <c r="E27" s="216">
        <f>SUM(E19+E26)</f>
        <v>350690</v>
      </c>
      <c r="F27" s="216">
        <f>SUM(F19+F26)</f>
        <v>0</v>
      </c>
      <c r="G27" s="216">
        <f>SUM(G19+G26)</f>
        <v>0</v>
      </c>
      <c r="H27" s="216">
        <f>SUM(H19+H26)</f>
        <v>350690</v>
      </c>
    </row>
    <row r="28" spans="1:8" ht="14.25">
      <c r="A28" s="268" t="s">
        <v>149</v>
      </c>
      <c r="B28" s="269"/>
      <c r="C28" s="269"/>
      <c r="D28" s="269"/>
      <c r="E28" s="269"/>
      <c r="F28" s="270"/>
      <c r="G28" s="270"/>
      <c r="H28" s="270"/>
    </row>
    <row r="29" spans="1:8" ht="12.75" customHeight="1">
      <c r="A29" s="264" t="s">
        <v>1</v>
      </c>
      <c r="B29" s="265"/>
      <c r="C29" s="265"/>
      <c r="D29" s="266" t="s">
        <v>70</v>
      </c>
      <c r="E29" s="260" t="s">
        <v>39</v>
      </c>
      <c r="F29" s="258" t="s">
        <v>9</v>
      </c>
      <c r="G29" s="258" t="s">
        <v>10</v>
      </c>
      <c r="H29" s="260" t="s">
        <v>67</v>
      </c>
    </row>
    <row r="30" spans="1:8" ht="12.75">
      <c r="A30" s="189" t="s">
        <v>3</v>
      </c>
      <c r="B30" s="190" t="s">
        <v>29</v>
      </c>
      <c r="C30" s="190" t="s">
        <v>7</v>
      </c>
      <c r="D30" s="267"/>
      <c r="E30" s="261"/>
      <c r="F30" s="259"/>
      <c r="G30" s="259"/>
      <c r="H30" s="261"/>
    </row>
    <row r="31" spans="1:8" ht="14.25">
      <c r="A31" s="217">
        <v>600</v>
      </c>
      <c r="B31" s="218"/>
      <c r="C31" s="219"/>
      <c r="D31" s="220" t="s">
        <v>153</v>
      </c>
      <c r="E31" s="220">
        <f>SUM(E32)</f>
        <v>3000</v>
      </c>
      <c r="F31" s="220">
        <f>SUM(F32)</f>
        <v>0</v>
      </c>
      <c r="G31" s="220">
        <f>SUM(G32)</f>
        <v>0</v>
      </c>
      <c r="H31" s="220">
        <f>SUM(H32)</f>
        <v>3000</v>
      </c>
    </row>
    <row r="32" spans="1:8" ht="12.75">
      <c r="A32" s="221"/>
      <c r="B32" s="222">
        <v>60016</v>
      </c>
      <c r="C32" s="223"/>
      <c r="D32" s="183" t="s">
        <v>149</v>
      </c>
      <c r="E32" s="107">
        <f>SUM(E33:E34)</f>
        <v>3000</v>
      </c>
      <c r="F32" s="107">
        <f>SUM(F33:F34)</f>
        <v>0</v>
      </c>
      <c r="G32" s="107">
        <f>SUM(G33:G34)</f>
        <v>0</v>
      </c>
      <c r="H32" s="107">
        <f>SUM(H33:H34)</f>
        <v>3000</v>
      </c>
    </row>
    <row r="33" spans="1:8" ht="12.75">
      <c r="A33" s="221"/>
      <c r="B33" s="224"/>
      <c r="C33" s="225" t="s">
        <v>154</v>
      </c>
      <c r="D33" s="140" t="s">
        <v>113</v>
      </c>
      <c r="E33" s="226">
        <v>3000</v>
      </c>
      <c r="F33" s="226"/>
      <c r="G33" s="226"/>
      <c r="H33" s="226">
        <f>E33-F33+G33</f>
        <v>3000</v>
      </c>
    </row>
    <row r="34" spans="1:8" ht="12.75">
      <c r="A34" s="221"/>
      <c r="B34" s="224"/>
      <c r="C34" s="225" t="s">
        <v>81</v>
      </c>
      <c r="D34" s="140" t="s">
        <v>82</v>
      </c>
      <c r="E34" s="226">
        <v>0</v>
      </c>
      <c r="F34" s="226"/>
      <c r="G34" s="226"/>
      <c r="H34" s="226">
        <f>E34-F34+G34</f>
        <v>0</v>
      </c>
    </row>
    <row r="35" spans="1:8" ht="12.75">
      <c r="A35" s="221"/>
      <c r="B35" s="224"/>
      <c r="C35" s="262" t="s">
        <v>73</v>
      </c>
      <c r="D35" s="263"/>
      <c r="E35" s="226">
        <v>2000</v>
      </c>
      <c r="F35" s="226"/>
      <c r="G35" s="226"/>
      <c r="H35" s="226">
        <f>E35-F35+G35</f>
        <v>2000</v>
      </c>
    </row>
    <row r="36" spans="1:8" ht="12.75">
      <c r="A36" s="209"/>
      <c r="B36" s="210"/>
      <c r="C36" s="210"/>
      <c r="D36" s="206" t="s">
        <v>74</v>
      </c>
      <c r="E36" s="207">
        <f>SUM(E35+E31)</f>
        <v>5000</v>
      </c>
      <c r="F36" s="207">
        <f>SUM(F35+F31)</f>
        <v>0</v>
      </c>
      <c r="G36" s="207">
        <f>SUM(G35+G31)</f>
        <v>0</v>
      </c>
      <c r="H36" s="207">
        <f>SUM(H35+H31)</f>
        <v>5000</v>
      </c>
    </row>
    <row r="37" spans="1:8" ht="12.75" customHeight="1">
      <c r="A37" s="264" t="s">
        <v>1</v>
      </c>
      <c r="B37" s="265"/>
      <c r="C37" s="265"/>
      <c r="D37" s="266" t="s">
        <v>75</v>
      </c>
      <c r="E37" s="260" t="s">
        <v>39</v>
      </c>
      <c r="F37" s="258" t="s">
        <v>9</v>
      </c>
      <c r="G37" s="258" t="s">
        <v>10</v>
      </c>
      <c r="H37" s="260" t="s">
        <v>67</v>
      </c>
    </row>
    <row r="38" spans="1:8" ht="12.75">
      <c r="A38" s="189" t="s">
        <v>3</v>
      </c>
      <c r="B38" s="190" t="s">
        <v>29</v>
      </c>
      <c r="C38" s="190" t="s">
        <v>7</v>
      </c>
      <c r="D38" s="267"/>
      <c r="E38" s="261"/>
      <c r="F38" s="259"/>
      <c r="G38" s="259"/>
      <c r="H38" s="261"/>
    </row>
    <row r="39" spans="1:8" ht="14.25">
      <c r="A39" s="217">
        <v>600</v>
      </c>
      <c r="B39" s="218"/>
      <c r="C39" s="219"/>
      <c r="D39" s="220" t="s">
        <v>153</v>
      </c>
      <c r="E39" s="220">
        <f>SUM(E40)</f>
        <v>3000</v>
      </c>
      <c r="F39" s="220">
        <f aca="true" t="shared" si="0" ref="F39:H40">SUM(F40)</f>
        <v>0</v>
      </c>
      <c r="G39" s="220">
        <f t="shared" si="0"/>
        <v>0</v>
      </c>
      <c r="H39" s="220">
        <f t="shared" si="0"/>
        <v>3000</v>
      </c>
    </row>
    <row r="40" spans="1:8" ht="12.75">
      <c r="A40" s="221"/>
      <c r="B40" s="222">
        <v>60016</v>
      </c>
      <c r="C40" s="223"/>
      <c r="D40" s="183" t="s">
        <v>149</v>
      </c>
      <c r="E40" s="107">
        <f>SUM(E41)</f>
        <v>3000</v>
      </c>
      <c r="F40" s="107">
        <f t="shared" si="0"/>
        <v>0</v>
      </c>
      <c r="G40" s="107">
        <f t="shared" si="0"/>
        <v>0</v>
      </c>
      <c r="H40" s="107">
        <f t="shared" si="0"/>
        <v>3000</v>
      </c>
    </row>
    <row r="41" spans="1:8" ht="12.75">
      <c r="A41" s="227"/>
      <c r="B41" s="228"/>
      <c r="C41" s="225">
        <v>4300</v>
      </c>
      <c r="D41" s="134" t="s">
        <v>92</v>
      </c>
      <c r="E41" s="226">
        <v>3000</v>
      </c>
      <c r="F41" s="226"/>
      <c r="G41" s="226"/>
      <c r="H41" s="226">
        <f>E41-F41+G41</f>
        <v>3000</v>
      </c>
    </row>
    <row r="42" spans="1:8" ht="12.75">
      <c r="A42" s="229"/>
      <c r="B42" s="230"/>
      <c r="C42" s="262" t="s">
        <v>76</v>
      </c>
      <c r="D42" s="263"/>
      <c r="E42" s="226">
        <v>2000</v>
      </c>
      <c r="F42" s="226"/>
      <c r="G42" s="226"/>
      <c r="H42" s="226">
        <f>E42-F42+G42</f>
        <v>2000</v>
      </c>
    </row>
    <row r="43" spans="1:8" ht="12.75">
      <c r="A43" s="203"/>
      <c r="B43" s="204"/>
      <c r="C43" s="204"/>
      <c r="D43" s="206" t="s">
        <v>77</v>
      </c>
      <c r="E43" s="207">
        <f>SUM(E39+E42)</f>
        <v>5000</v>
      </c>
      <c r="F43" s="207">
        <f>SUM(F39+F42)</f>
        <v>0</v>
      </c>
      <c r="G43" s="207">
        <f>SUM(G39+G42)</f>
        <v>0</v>
      </c>
      <c r="H43" s="207">
        <f>SUM(H39+H42)</f>
        <v>5000</v>
      </c>
    </row>
    <row r="44" spans="1:8" ht="14.25">
      <c r="A44" s="268" t="s">
        <v>163</v>
      </c>
      <c r="B44" s="269"/>
      <c r="C44" s="269"/>
      <c r="D44" s="269"/>
      <c r="E44" s="269"/>
      <c r="F44" s="270"/>
      <c r="G44" s="270"/>
      <c r="H44" s="270"/>
    </row>
    <row r="45" spans="1:8" ht="12.75" customHeight="1">
      <c r="A45" s="264" t="s">
        <v>1</v>
      </c>
      <c r="B45" s="265"/>
      <c r="C45" s="265"/>
      <c r="D45" s="266" t="s">
        <v>70</v>
      </c>
      <c r="E45" s="260" t="s">
        <v>39</v>
      </c>
      <c r="F45" s="258" t="s">
        <v>9</v>
      </c>
      <c r="G45" s="258" t="s">
        <v>10</v>
      </c>
      <c r="H45" s="260" t="s">
        <v>67</v>
      </c>
    </row>
    <row r="46" spans="1:8" ht="12.75">
      <c r="A46" s="189" t="s">
        <v>3</v>
      </c>
      <c r="B46" s="190" t="s">
        <v>29</v>
      </c>
      <c r="C46" s="190" t="s">
        <v>7</v>
      </c>
      <c r="D46" s="267"/>
      <c r="E46" s="261"/>
      <c r="F46" s="259"/>
      <c r="G46" s="259"/>
      <c r="H46" s="261"/>
    </row>
    <row r="47" spans="1:8" ht="14.25">
      <c r="A47" s="217">
        <v>750</v>
      </c>
      <c r="B47" s="218"/>
      <c r="C47" s="219"/>
      <c r="D47" s="220" t="s">
        <v>166</v>
      </c>
      <c r="E47" s="220">
        <f>SUM(E48)</f>
        <v>14708</v>
      </c>
      <c r="F47" s="220">
        <f>SUM(F48)</f>
        <v>0</v>
      </c>
      <c r="G47" s="220">
        <f>SUM(G48)</f>
        <v>0</v>
      </c>
      <c r="H47" s="220">
        <f>SUM(H48)</f>
        <v>14708</v>
      </c>
    </row>
    <row r="48" spans="1:8" ht="12.75">
      <c r="A48" s="221"/>
      <c r="B48" s="222">
        <v>75023</v>
      </c>
      <c r="C48" s="223"/>
      <c r="D48" s="183" t="s">
        <v>163</v>
      </c>
      <c r="E48" s="107">
        <f>SUM(E49:E49)</f>
        <v>14708</v>
      </c>
      <c r="F48" s="107">
        <f>SUM(F49:F49)</f>
        <v>0</v>
      </c>
      <c r="G48" s="107">
        <f>SUM(G49:G49)</f>
        <v>0</v>
      </c>
      <c r="H48" s="107">
        <f>SUM(H49:H49)</f>
        <v>14708</v>
      </c>
    </row>
    <row r="49" spans="1:8" ht="12.75">
      <c r="A49" s="221"/>
      <c r="B49" s="224"/>
      <c r="C49" s="225" t="s">
        <v>165</v>
      </c>
      <c r="D49" s="140" t="s">
        <v>169</v>
      </c>
      <c r="E49" s="226">
        <v>14708</v>
      </c>
      <c r="F49" s="226"/>
      <c r="G49" s="226"/>
      <c r="H49" s="226">
        <f>SUM(E49-F49+G49)</f>
        <v>14708</v>
      </c>
    </row>
    <row r="50" spans="1:8" ht="12.75">
      <c r="A50" s="221"/>
      <c r="B50" s="224"/>
      <c r="C50" s="262" t="s">
        <v>73</v>
      </c>
      <c r="D50" s="263"/>
      <c r="E50" s="226">
        <v>0</v>
      </c>
      <c r="F50" s="226"/>
      <c r="G50" s="226"/>
      <c r="H50" s="226">
        <f>SUM(E50-F50+G50)</f>
        <v>0</v>
      </c>
    </row>
    <row r="51" spans="1:8" ht="12.75">
      <c r="A51" s="209"/>
      <c r="B51" s="210"/>
      <c r="C51" s="210"/>
      <c r="D51" s="206" t="s">
        <v>74</v>
      </c>
      <c r="E51" s="207">
        <f>SUM(E50+E47)</f>
        <v>14708</v>
      </c>
      <c r="F51" s="207">
        <f>SUM(F50+F47)</f>
        <v>0</v>
      </c>
      <c r="G51" s="207">
        <f>SUM(G50+G47)</f>
        <v>0</v>
      </c>
      <c r="H51" s="207">
        <f>SUM(H50+H47)</f>
        <v>14708</v>
      </c>
    </row>
    <row r="52" spans="1:8" ht="12.75" customHeight="1">
      <c r="A52" s="264" t="s">
        <v>1</v>
      </c>
      <c r="B52" s="265"/>
      <c r="C52" s="265"/>
      <c r="D52" s="266" t="s">
        <v>75</v>
      </c>
      <c r="E52" s="260" t="s">
        <v>39</v>
      </c>
      <c r="F52" s="258" t="s">
        <v>9</v>
      </c>
      <c r="G52" s="258" t="s">
        <v>10</v>
      </c>
      <c r="H52" s="260" t="s">
        <v>67</v>
      </c>
    </row>
    <row r="53" spans="1:8" ht="12.75">
      <c r="A53" s="189" t="s">
        <v>3</v>
      </c>
      <c r="B53" s="190" t="s">
        <v>29</v>
      </c>
      <c r="C53" s="190" t="s">
        <v>7</v>
      </c>
      <c r="D53" s="267"/>
      <c r="E53" s="261"/>
      <c r="F53" s="259"/>
      <c r="G53" s="259"/>
      <c r="H53" s="261"/>
    </row>
    <row r="54" spans="1:8" ht="14.25">
      <c r="A54" s="217">
        <v>750</v>
      </c>
      <c r="B54" s="218"/>
      <c r="C54" s="219"/>
      <c r="D54" s="220" t="s">
        <v>166</v>
      </c>
      <c r="E54" s="220">
        <f>SUM(E55)</f>
        <v>14708</v>
      </c>
      <c r="F54" s="220">
        <f>SUM(F55)</f>
        <v>0</v>
      </c>
      <c r="G54" s="220">
        <f>SUM(G55)</f>
        <v>0</v>
      </c>
      <c r="H54" s="220">
        <f>SUM(H55)</f>
        <v>14708</v>
      </c>
    </row>
    <row r="55" spans="1:8" ht="12.75">
      <c r="A55" s="221"/>
      <c r="B55" s="222">
        <v>75023</v>
      </c>
      <c r="C55" s="223"/>
      <c r="D55" s="183" t="s">
        <v>163</v>
      </c>
      <c r="E55" s="107">
        <f>SUM(E56:E57)</f>
        <v>14708</v>
      </c>
      <c r="F55" s="107">
        <f>SUM(F56:F57)</f>
        <v>0</v>
      </c>
      <c r="G55" s="107">
        <f>SUM(G56:G57)</f>
        <v>0</v>
      </c>
      <c r="H55" s="107">
        <f>SUM(H56:H57)</f>
        <v>14708</v>
      </c>
    </row>
    <row r="56" spans="1:8" ht="12.75">
      <c r="A56" s="221"/>
      <c r="B56" s="224"/>
      <c r="C56" s="225">
        <v>4270</v>
      </c>
      <c r="D56" s="134" t="s">
        <v>91</v>
      </c>
      <c r="E56" s="226">
        <v>2234</v>
      </c>
      <c r="F56" s="226"/>
      <c r="G56" s="226"/>
      <c r="H56" s="226">
        <f>SUM(E56-F56+G56)</f>
        <v>2234</v>
      </c>
    </row>
    <row r="57" spans="1:8" ht="12.75">
      <c r="A57" s="221"/>
      <c r="B57" s="224"/>
      <c r="C57" s="225">
        <v>6060</v>
      </c>
      <c r="D57" s="134" t="s">
        <v>167</v>
      </c>
      <c r="E57" s="226">
        <v>12474</v>
      </c>
      <c r="F57" s="226"/>
      <c r="G57" s="226"/>
      <c r="H57" s="226">
        <f>SUM(E57-F57+G57)</f>
        <v>12474</v>
      </c>
    </row>
    <row r="58" spans="1:8" ht="12.75">
      <c r="A58" s="221"/>
      <c r="B58" s="224"/>
      <c r="C58" s="262" t="s">
        <v>76</v>
      </c>
      <c r="D58" s="263"/>
      <c r="E58" s="226">
        <v>0</v>
      </c>
      <c r="F58" s="226"/>
      <c r="G58" s="226"/>
      <c r="H58" s="226">
        <f>SUM(E58-F58+G58)</f>
        <v>0</v>
      </c>
    </row>
    <row r="59" spans="1:8" ht="12.75">
      <c r="A59" s="203"/>
      <c r="B59" s="204"/>
      <c r="C59" s="204"/>
      <c r="D59" s="206" t="s">
        <v>77</v>
      </c>
      <c r="E59" s="207">
        <f>SUM(E54+E58)</f>
        <v>14708</v>
      </c>
      <c r="F59" s="207">
        <f>SUM(F54+F58)</f>
        <v>0</v>
      </c>
      <c r="G59" s="207">
        <f>SUM(G54+G58)</f>
        <v>0</v>
      </c>
      <c r="H59" s="207">
        <f>SUM(H54+H58)</f>
        <v>14708</v>
      </c>
    </row>
    <row r="60" spans="1:8" ht="14.25">
      <c r="A60" s="268" t="s">
        <v>159</v>
      </c>
      <c r="B60" s="269"/>
      <c r="C60" s="269"/>
      <c r="D60" s="269"/>
      <c r="E60" s="269"/>
      <c r="F60" s="270"/>
      <c r="G60" s="270"/>
      <c r="H60" s="270"/>
    </row>
    <row r="61" spans="1:8" ht="12.75" customHeight="1">
      <c r="A61" s="264" t="s">
        <v>1</v>
      </c>
      <c r="B61" s="265"/>
      <c r="C61" s="265"/>
      <c r="D61" s="266" t="s">
        <v>70</v>
      </c>
      <c r="E61" s="260" t="s">
        <v>39</v>
      </c>
      <c r="F61" s="258" t="s">
        <v>9</v>
      </c>
      <c r="G61" s="258" t="s">
        <v>10</v>
      </c>
      <c r="H61" s="260" t="s">
        <v>67</v>
      </c>
    </row>
    <row r="62" spans="1:8" ht="12.75">
      <c r="A62" s="189" t="s">
        <v>3</v>
      </c>
      <c r="B62" s="190" t="s">
        <v>29</v>
      </c>
      <c r="C62" s="190" t="s">
        <v>7</v>
      </c>
      <c r="D62" s="267"/>
      <c r="E62" s="261"/>
      <c r="F62" s="259"/>
      <c r="G62" s="259"/>
      <c r="H62" s="261"/>
    </row>
    <row r="63" spans="1:8" ht="14.25">
      <c r="A63" s="217">
        <v>801</v>
      </c>
      <c r="B63" s="218"/>
      <c r="C63" s="219"/>
      <c r="D63" s="231" t="s">
        <v>160</v>
      </c>
      <c r="E63" s="220">
        <f>SUM(E64)</f>
        <v>110000</v>
      </c>
      <c r="F63" s="220">
        <f>SUM(F64)</f>
        <v>0</v>
      </c>
      <c r="G63" s="220">
        <f>SUM(G64)</f>
        <v>0</v>
      </c>
      <c r="H63" s="220">
        <f>SUM(H64)</f>
        <v>110000</v>
      </c>
    </row>
    <row r="64" spans="1:8" ht="12.75">
      <c r="A64" s="221"/>
      <c r="B64" s="222">
        <v>80104</v>
      </c>
      <c r="C64" s="223"/>
      <c r="D64" s="183" t="s">
        <v>151</v>
      </c>
      <c r="E64" s="107">
        <f>SUM(E65:E66)</f>
        <v>110000</v>
      </c>
      <c r="F64" s="107">
        <f>SUM(F65:F66)</f>
        <v>0</v>
      </c>
      <c r="G64" s="107">
        <f>SUM(G65:G66)</f>
        <v>0</v>
      </c>
      <c r="H64" s="107">
        <f>SUM(H65:H66)</f>
        <v>110000</v>
      </c>
    </row>
    <row r="65" spans="1:8" ht="12.75">
      <c r="A65" s="221"/>
      <c r="B65" s="224"/>
      <c r="C65" s="225" t="s">
        <v>78</v>
      </c>
      <c r="D65" s="140" t="s">
        <v>79</v>
      </c>
      <c r="E65" s="226">
        <v>109000</v>
      </c>
      <c r="F65" s="226"/>
      <c r="G65" s="226"/>
      <c r="H65" s="226">
        <f>E65-F65+G65</f>
        <v>109000</v>
      </c>
    </row>
    <row r="66" spans="1:8" ht="12.75">
      <c r="A66" s="221"/>
      <c r="B66" s="224"/>
      <c r="C66" s="232" t="s">
        <v>112</v>
      </c>
      <c r="D66" s="140" t="s">
        <v>157</v>
      </c>
      <c r="E66" s="226">
        <v>1000</v>
      </c>
      <c r="F66" s="226"/>
      <c r="G66" s="226"/>
      <c r="H66" s="226">
        <f>E66-F66+G66</f>
        <v>1000</v>
      </c>
    </row>
    <row r="67" spans="1:8" ht="12.75">
      <c r="A67" s="221"/>
      <c r="B67" s="224"/>
      <c r="C67" s="262" t="s">
        <v>73</v>
      </c>
      <c r="D67" s="263"/>
      <c r="E67" s="226">
        <v>5000</v>
      </c>
      <c r="F67" s="226"/>
      <c r="G67" s="226"/>
      <c r="H67" s="226">
        <f>E67-F67+G67</f>
        <v>5000</v>
      </c>
    </row>
    <row r="68" spans="1:8" ht="12.75">
      <c r="A68" s="203"/>
      <c r="B68" s="204"/>
      <c r="C68" s="204"/>
      <c r="D68" s="206" t="s">
        <v>74</v>
      </c>
      <c r="E68" s="207">
        <f>SUM(E63+E67)</f>
        <v>115000</v>
      </c>
      <c r="F68" s="207">
        <f>SUM(F63+F67)</f>
        <v>0</v>
      </c>
      <c r="G68" s="207">
        <f>SUM(G63+G67)</f>
        <v>0</v>
      </c>
      <c r="H68" s="207">
        <f>SUM(H63+H67)</f>
        <v>115000</v>
      </c>
    </row>
    <row r="69" spans="1:8" ht="12.75" customHeight="1">
      <c r="A69" s="264" t="s">
        <v>1</v>
      </c>
      <c r="B69" s="265"/>
      <c r="C69" s="265"/>
      <c r="D69" s="266" t="s">
        <v>75</v>
      </c>
      <c r="E69" s="260" t="s">
        <v>39</v>
      </c>
      <c r="F69" s="258" t="s">
        <v>9</v>
      </c>
      <c r="G69" s="258" t="s">
        <v>10</v>
      </c>
      <c r="H69" s="260" t="s">
        <v>67</v>
      </c>
    </row>
    <row r="70" spans="1:8" ht="12.75">
      <c r="A70" s="189" t="s">
        <v>3</v>
      </c>
      <c r="B70" s="190" t="s">
        <v>29</v>
      </c>
      <c r="C70" s="190" t="s">
        <v>7</v>
      </c>
      <c r="D70" s="267"/>
      <c r="E70" s="261"/>
      <c r="F70" s="259"/>
      <c r="G70" s="259"/>
      <c r="H70" s="261"/>
    </row>
    <row r="71" spans="1:8" ht="14.25">
      <c r="A71" s="233">
        <v>801</v>
      </c>
      <c r="B71" s="234"/>
      <c r="C71" s="235"/>
      <c r="D71" s="231" t="s">
        <v>160</v>
      </c>
      <c r="E71" s="220">
        <f>SUM(E72)</f>
        <v>110000</v>
      </c>
      <c r="F71" s="220">
        <f>SUM(F72)</f>
        <v>0</v>
      </c>
      <c r="G71" s="220">
        <f>SUM(G72)</f>
        <v>0</v>
      </c>
      <c r="H71" s="220">
        <f>SUM(H72)</f>
        <v>110000</v>
      </c>
    </row>
    <row r="72" spans="1:8" ht="12.75">
      <c r="A72" s="221"/>
      <c r="B72" s="222">
        <v>80104</v>
      </c>
      <c r="C72" s="223"/>
      <c r="D72" s="183" t="s">
        <v>151</v>
      </c>
      <c r="E72" s="107">
        <f>SUM(E73)</f>
        <v>110000</v>
      </c>
      <c r="F72" s="107"/>
      <c r="G72" s="107"/>
      <c r="H72" s="107">
        <f>SUM(H73)</f>
        <v>110000</v>
      </c>
    </row>
    <row r="73" spans="1:8" ht="12.75">
      <c r="A73" s="221"/>
      <c r="B73" s="224"/>
      <c r="C73" s="225">
        <v>4220</v>
      </c>
      <c r="D73" s="140" t="s">
        <v>158</v>
      </c>
      <c r="E73" s="226">
        <v>110000</v>
      </c>
      <c r="F73" s="226"/>
      <c r="G73" s="226"/>
      <c r="H73" s="226">
        <f>E73-F73+G73</f>
        <v>110000</v>
      </c>
    </row>
    <row r="74" spans="1:8" ht="12.75">
      <c r="A74" s="221"/>
      <c r="B74" s="224"/>
      <c r="C74" s="262" t="s">
        <v>76</v>
      </c>
      <c r="D74" s="263"/>
      <c r="E74" s="226">
        <v>5000</v>
      </c>
      <c r="F74" s="226"/>
      <c r="G74" s="226"/>
      <c r="H74" s="226">
        <f>E74-F74+G74</f>
        <v>5000</v>
      </c>
    </row>
    <row r="75" spans="1:8" ht="12.75">
      <c r="A75" s="203"/>
      <c r="B75" s="204"/>
      <c r="C75" s="204"/>
      <c r="D75" s="206" t="s">
        <v>77</v>
      </c>
      <c r="E75" s="207">
        <f>SUM(E71+E74)</f>
        <v>115000</v>
      </c>
      <c r="F75" s="207">
        <f>SUM(F71+F74)</f>
        <v>0</v>
      </c>
      <c r="G75" s="207">
        <f>SUM(G71+G74)</f>
        <v>0</v>
      </c>
      <c r="H75" s="207">
        <f>SUM(H71+H74)</f>
        <v>115000</v>
      </c>
    </row>
    <row r="76" spans="1:8" ht="14.25">
      <c r="A76" s="268" t="s">
        <v>155</v>
      </c>
      <c r="B76" s="269"/>
      <c r="C76" s="269"/>
      <c r="D76" s="269"/>
      <c r="E76" s="269"/>
      <c r="F76" s="270"/>
      <c r="G76" s="270"/>
      <c r="H76" s="270"/>
    </row>
    <row r="77" spans="1:8" ht="12.75" customHeight="1">
      <c r="A77" s="264" t="s">
        <v>1</v>
      </c>
      <c r="B77" s="265"/>
      <c r="C77" s="265"/>
      <c r="D77" s="266" t="s">
        <v>70</v>
      </c>
      <c r="E77" s="260" t="s">
        <v>39</v>
      </c>
      <c r="F77" s="258" t="s">
        <v>9</v>
      </c>
      <c r="G77" s="258" t="s">
        <v>10</v>
      </c>
      <c r="H77" s="260" t="s">
        <v>67</v>
      </c>
    </row>
    <row r="78" spans="1:8" ht="12.75">
      <c r="A78" s="189" t="s">
        <v>3</v>
      </c>
      <c r="B78" s="190" t="s">
        <v>29</v>
      </c>
      <c r="C78" s="190" t="s">
        <v>7</v>
      </c>
      <c r="D78" s="267"/>
      <c r="E78" s="261"/>
      <c r="F78" s="259"/>
      <c r="G78" s="259"/>
      <c r="H78" s="261"/>
    </row>
    <row r="79" spans="1:8" ht="14.25">
      <c r="A79" s="217">
        <v>854</v>
      </c>
      <c r="B79" s="218"/>
      <c r="C79" s="219"/>
      <c r="D79" s="231" t="s">
        <v>156</v>
      </c>
      <c r="E79" s="220">
        <f>SUM(E80)</f>
        <v>200000</v>
      </c>
      <c r="F79" s="220">
        <f>SUM(F80)</f>
        <v>0</v>
      </c>
      <c r="G79" s="220">
        <f>SUM(G80)</f>
        <v>0</v>
      </c>
      <c r="H79" s="220">
        <f>SUM(H80)</f>
        <v>200000</v>
      </c>
    </row>
    <row r="80" spans="1:8" ht="12.75">
      <c r="A80" s="221"/>
      <c r="B80" s="222">
        <v>85401</v>
      </c>
      <c r="C80" s="223"/>
      <c r="D80" s="183" t="s">
        <v>150</v>
      </c>
      <c r="E80" s="107">
        <f>SUM(E81:E83)</f>
        <v>200000</v>
      </c>
      <c r="F80" s="107">
        <f>SUM(F81:F83)</f>
        <v>0</v>
      </c>
      <c r="G80" s="107">
        <f>SUM(G81:G83)</f>
        <v>0</v>
      </c>
      <c r="H80" s="107">
        <f>SUM(H81:H83)</f>
        <v>200000</v>
      </c>
    </row>
    <row r="81" spans="1:8" ht="12.75">
      <c r="A81" s="221"/>
      <c r="B81" s="224"/>
      <c r="C81" s="225" t="s">
        <v>78</v>
      </c>
      <c r="D81" s="140" t="s">
        <v>79</v>
      </c>
      <c r="E81" s="226">
        <v>100000</v>
      </c>
      <c r="F81" s="226"/>
      <c r="G81" s="226"/>
      <c r="H81" s="226">
        <f>E81-F81+G81</f>
        <v>100000</v>
      </c>
    </row>
    <row r="82" spans="1:8" ht="12.75">
      <c r="A82" s="221"/>
      <c r="B82" s="224"/>
      <c r="C82" s="225" t="s">
        <v>81</v>
      </c>
      <c r="D82" s="140" t="s">
        <v>82</v>
      </c>
      <c r="E82" s="226">
        <v>0</v>
      </c>
      <c r="F82" s="226"/>
      <c r="G82" s="226"/>
      <c r="H82" s="226">
        <f>E82-F82+G82</f>
        <v>0</v>
      </c>
    </row>
    <row r="83" spans="1:8" ht="12.75">
      <c r="A83" s="221"/>
      <c r="B83" s="224"/>
      <c r="C83" s="225" t="s">
        <v>112</v>
      </c>
      <c r="D83" s="140" t="s">
        <v>157</v>
      </c>
      <c r="E83" s="226">
        <v>100000</v>
      </c>
      <c r="F83" s="226"/>
      <c r="G83" s="226"/>
      <c r="H83" s="226">
        <f>E83-F83+G83</f>
        <v>100000</v>
      </c>
    </row>
    <row r="84" spans="1:8" ht="12.75">
      <c r="A84" s="221"/>
      <c r="B84" s="224"/>
      <c r="C84" s="262" t="s">
        <v>73</v>
      </c>
      <c r="D84" s="263"/>
      <c r="E84" s="226">
        <v>5000</v>
      </c>
      <c r="F84" s="226"/>
      <c r="G84" s="226"/>
      <c r="H84" s="226">
        <f>E84-F84+G84</f>
        <v>5000</v>
      </c>
    </row>
    <row r="85" spans="1:8" ht="12.75">
      <c r="A85" s="203"/>
      <c r="B85" s="204"/>
      <c r="C85" s="205"/>
      <c r="D85" s="206" t="s">
        <v>74</v>
      </c>
      <c r="E85" s="207">
        <f>SUM(E79+E84)</f>
        <v>205000</v>
      </c>
      <c r="F85" s="207">
        <f>SUM(F79+F84)</f>
        <v>0</v>
      </c>
      <c r="G85" s="207">
        <f>SUM(G79+G84)</f>
        <v>0</v>
      </c>
      <c r="H85" s="207">
        <f>SUM(H79+H84)</f>
        <v>205000</v>
      </c>
    </row>
    <row r="86" spans="1:8" ht="12.75" customHeight="1">
      <c r="A86" s="264" t="s">
        <v>1</v>
      </c>
      <c r="B86" s="265"/>
      <c r="C86" s="265"/>
      <c r="D86" s="266" t="s">
        <v>75</v>
      </c>
      <c r="E86" s="260" t="s">
        <v>39</v>
      </c>
      <c r="F86" s="258" t="s">
        <v>9</v>
      </c>
      <c r="G86" s="258" t="s">
        <v>10</v>
      </c>
      <c r="H86" s="260" t="s">
        <v>67</v>
      </c>
    </row>
    <row r="87" spans="1:8" ht="12.75">
      <c r="A87" s="189" t="s">
        <v>3</v>
      </c>
      <c r="B87" s="190" t="s">
        <v>29</v>
      </c>
      <c r="C87" s="190" t="s">
        <v>7</v>
      </c>
      <c r="D87" s="267"/>
      <c r="E87" s="261"/>
      <c r="F87" s="259"/>
      <c r="G87" s="259"/>
      <c r="H87" s="261"/>
    </row>
    <row r="88" spans="1:8" ht="14.25">
      <c r="A88" s="217">
        <v>854</v>
      </c>
      <c r="B88" s="218"/>
      <c r="C88" s="219"/>
      <c r="D88" s="231" t="s">
        <v>156</v>
      </c>
      <c r="E88" s="220">
        <f>SUM(E89)</f>
        <v>200000</v>
      </c>
      <c r="F88" s="220">
        <f aca="true" t="shared" si="1" ref="F88:H89">SUM(F89)</f>
        <v>0</v>
      </c>
      <c r="G88" s="220">
        <f t="shared" si="1"/>
        <v>0</v>
      </c>
      <c r="H88" s="220">
        <f t="shared" si="1"/>
        <v>200000</v>
      </c>
    </row>
    <row r="89" spans="1:8" ht="12.75">
      <c r="A89" s="221"/>
      <c r="B89" s="222">
        <v>85401</v>
      </c>
      <c r="C89" s="223"/>
      <c r="D89" s="183" t="s">
        <v>150</v>
      </c>
      <c r="E89" s="107">
        <f>SUM(E90)</f>
        <v>200000</v>
      </c>
      <c r="F89" s="107">
        <f t="shared" si="1"/>
        <v>0</v>
      </c>
      <c r="G89" s="107">
        <f t="shared" si="1"/>
        <v>0</v>
      </c>
      <c r="H89" s="107">
        <f t="shared" si="1"/>
        <v>200000</v>
      </c>
    </row>
    <row r="90" spans="1:8" ht="12.75">
      <c r="A90" s="221"/>
      <c r="B90" s="224"/>
      <c r="C90" s="225">
        <v>4220</v>
      </c>
      <c r="D90" s="140" t="s">
        <v>158</v>
      </c>
      <c r="E90" s="226">
        <v>200000</v>
      </c>
      <c r="F90" s="226"/>
      <c r="G90" s="226"/>
      <c r="H90" s="226">
        <f>E90-F90+G90</f>
        <v>200000</v>
      </c>
    </row>
    <row r="91" spans="1:8" ht="12.75">
      <c r="A91" s="221"/>
      <c r="B91" s="224"/>
      <c r="C91" s="262" t="s">
        <v>76</v>
      </c>
      <c r="D91" s="263"/>
      <c r="E91" s="226">
        <v>5000</v>
      </c>
      <c r="F91" s="226"/>
      <c r="G91" s="226"/>
      <c r="H91" s="226">
        <f>E91-F91+G91</f>
        <v>5000</v>
      </c>
    </row>
    <row r="92" spans="1:8" ht="12.75">
      <c r="A92" s="203"/>
      <c r="B92" s="204"/>
      <c r="C92" s="204"/>
      <c r="D92" s="206" t="s">
        <v>77</v>
      </c>
      <c r="E92" s="207">
        <f>SUM(E88+E91)</f>
        <v>205000</v>
      </c>
      <c r="F92" s="207">
        <f>SUM(F88+F91)</f>
        <v>0</v>
      </c>
      <c r="G92" s="207">
        <f>SUM(G88+G91)</f>
        <v>0</v>
      </c>
      <c r="H92" s="207">
        <f>SUM(H88+H91)</f>
        <v>205000</v>
      </c>
    </row>
    <row r="93" spans="1:8" ht="14.25">
      <c r="A93" s="268" t="s">
        <v>161</v>
      </c>
      <c r="B93" s="269"/>
      <c r="C93" s="269"/>
      <c r="D93" s="269"/>
      <c r="E93" s="269"/>
      <c r="F93" s="270"/>
      <c r="G93" s="270"/>
      <c r="H93" s="270"/>
    </row>
    <row r="94" spans="1:8" ht="12.75" customHeight="1">
      <c r="A94" s="264" t="s">
        <v>1</v>
      </c>
      <c r="B94" s="265"/>
      <c r="C94" s="265"/>
      <c r="D94" s="266" t="s">
        <v>70</v>
      </c>
      <c r="E94" s="260" t="s">
        <v>39</v>
      </c>
      <c r="F94" s="258" t="s">
        <v>9</v>
      </c>
      <c r="G94" s="258" t="s">
        <v>10</v>
      </c>
      <c r="H94" s="260" t="s">
        <v>67</v>
      </c>
    </row>
    <row r="95" spans="1:8" ht="12.75">
      <c r="A95" s="189" t="s">
        <v>3</v>
      </c>
      <c r="B95" s="190" t="s">
        <v>29</v>
      </c>
      <c r="C95" s="190" t="s">
        <v>7</v>
      </c>
      <c r="D95" s="267"/>
      <c r="E95" s="261"/>
      <c r="F95" s="259"/>
      <c r="G95" s="259"/>
      <c r="H95" s="261"/>
    </row>
    <row r="96" spans="1:8" ht="14.25">
      <c r="A96" s="236">
        <v>854</v>
      </c>
      <c r="B96" s="237"/>
      <c r="C96" s="238"/>
      <c r="D96" s="239" t="s">
        <v>156</v>
      </c>
      <c r="E96" s="240">
        <f>SUM(E97)</f>
        <v>10000</v>
      </c>
      <c r="F96" s="240">
        <f>SUM(F97)</f>
        <v>0</v>
      </c>
      <c r="G96" s="240">
        <f>SUM(G97)</f>
        <v>0</v>
      </c>
      <c r="H96" s="240">
        <f>SUM(H97)</f>
        <v>10000</v>
      </c>
    </row>
    <row r="97" spans="1:8" ht="25.5">
      <c r="A97" s="209"/>
      <c r="B97" s="241">
        <v>85412</v>
      </c>
      <c r="C97" s="242"/>
      <c r="D97" s="198" t="s">
        <v>152</v>
      </c>
      <c r="E97" s="243">
        <f>SUM(E98:E99)</f>
        <v>10000</v>
      </c>
      <c r="F97" s="243">
        <f>SUM(F98:F99)</f>
        <v>0</v>
      </c>
      <c r="G97" s="243">
        <f>SUM(G98:G99)</f>
        <v>0</v>
      </c>
      <c r="H97" s="243">
        <f>SUM(H98:H99)</f>
        <v>10000</v>
      </c>
    </row>
    <row r="98" spans="1:8" ht="12.75">
      <c r="A98" s="209"/>
      <c r="B98" s="210"/>
      <c r="C98" s="244" t="s">
        <v>78</v>
      </c>
      <c r="D98" s="245" t="s">
        <v>79</v>
      </c>
      <c r="E98" s="246">
        <v>8000</v>
      </c>
      <c r="F98" s="246"/>
      <c r="G98" s="246"/>
      <c r="H98" s="226">
        <f>E98-F98+G98</f>
        <v>8000</v>
      </c>
    </row>
    <row r="99" spans="1:8" ht="12.75">
      <c r="A99" s="209"/>
      <c r="B99" s="210"/>
      <c r="C99" s="244" t="s">
        <v>112</v>
      </c>
      <c r="D99" s="245" t="s">
        <v>157</v>
      </c>
      <c r="E99" s="246">
        <v>2000</v>
      </c>
      <c r="F99" s="246"/>
      <c r="G99" s="246"/>
      <c r="H99" s="226">
        <f>E99-F99+G99</f>
        <v>2000</v>
      </c>
    </row>
    <row r="100" spans="1:8" ht="12.75">
      <c r="A100" s="209"/>
      <c r="B100" s="210"/>
      <c r="C100" s="271" t="s">
        <v>73</v>
      </c>
      <c r="D100" s="263"/>
      <c r="E100" s="246">
        <v>0</v>
      </c>
      <c r="F100" s="246"/>
      <c r="G100" s="246"/>
      <c r="H100" s="226">
        <f>E100-F100+G100</f>
        <v>0</v>
      </c>
    </row>
    <row r="101" spans="1:8" ht="12.75">
      <c r="A101" s="209"/>
      <c r="B101" s="210"/>
      <c r="C101" s="210"/>
      <c r="D101" s="206" t="s">
        <v>74</v>
      </c>
      <c r="E101" s="207">
        <f>SUM(E96+E100)</f>
        <v>10000</v>
      </c>
      <c r="F101" s="207">
        <f>SUM(F96+F100)</f>
        <v>0</v>
      </c>
      <c r="G101" s="207">
        <f>SUM(G96+G100)</f>
        <v>0</v>
      </c>
      <c r="H101" s="207">
        <f>SUM(H96+H100)</f>
        <v>10000</v>
      </c>
    </row>
    <row r="102" spans="1:8" ht="12.75" customHeight="1">
      <c r="A102" s="264" t="s">
        <v>1</v>
      </c>
      <c r="B102" s="265"/>
      <c r="C102" s="265"/>
      <c r="D102" s="266" t="s">
        <v>75</v>
      </c>
      <c r="E102" s="260" t="s">
        <v>39</v>
      </c>
      <c r="F102" s="258" t="s">
        <v>9</v>
      </c>
      <c r="G102" s="258" t="s">
        <v>10</v>
      </c>
      <c r="H102" s="260" t="s">
        <v>67</v>
      </c>
    </row>
    <row r="103" spans="1:8" ht="12.75">
      <c r="A103" s="189" t="s">
        <v>3</v>
      </c>
      <c r="B103" s="190" t="s">
        <v>29</v>
      </c>
      <c r="C103" s="190" t="s">
        <v>7</v>
      </c>
      <c r="D103" s="267"/>
      <c r="E103" s="261"/>
      <c r="F103" s="259"/>
      <c r="G103" s="259"/>
      <c r="H103" s="261"/>
    </row>
    <row r="104" spans="1:8" ht="14.25">
      <c r="A104" s="233">
        <v>854</v>
      </c>
      <c r="B104" s="234"/>
      <c r="C104" s="235"/>
      <c r="D104" s="231" t="s">
        <v>156</v>
      </c>
      <c r="E104" s="220">
        <f>SUM(E105)</f>
        <v>10000</v>
      </c>
      <c r="F104" s="220">
        <f>SUM(F105)</f>
        <v>0</v>
      </c>
      <c r="G104" s="220">
        <f>SUM(G105)</f>
        <v>0</v>
      </c>
      <c r="H104" s="220">
        <f>SUM(H105)</f>
        <v>10000</v>
      </c>
    </row>
    <row r="105" spans="1:8" ht="25.5">
      <c r="A105" s="221"/>
      <c r="B105" s="222">
        <v>85412</v>
      </c>
      <c r="C105" s="223"/>
      <c r="D105" s="183" t="s">
        <v>152</v>
      </c>
      <c r="E105" s="107">
        <f>SUM(E106:E107)</f>
        <v>10000</v>
      </c>
      <c r="F105" s="107">
        <f>SUM(F106:F107)</f>
        <v>0</v>
      </c>
      <c r="G105" s="107">
        <f>SUM(G106:G107)</f>
        <v>0</v>
      </c>
      <c r="H105" s="107">
        <f>SUM(H106:H107)</f>
        <v>10000</v>
      </c>
    </row>
    <row r="106" spans="1:8" ht="12.75">
      <c r="A106" s="221"/>
      <c r="B106" s="224"/>
      <c r="C106" s="225">
        <v>4220</v>
      </c>
      <c r="D106" s="140" t="s">
        <v>158</v>
      </c>
      <c r="E106" s="226">
        <v>3500</v>
      </c>
      <c r="F106" s="226"/>
      <c r="G106" s="226"/>
      <c r="H106" s="226">
        <f>E106-F106+G106</f>
        <v>3500</v>
      </c>
    </row>
    <row r="107" spans="1:8" ht="12.75">
      <c r="A107" s="221"/>
      <c r="B107" s="224"/>
      <c r="C107" s="222">
        <v>4300</v>
      </c>
      <c r="D107" s="140" t="s">
        <v>92</v>
      </c>
      <c r="E107" s="226">
        <v>6500</v>
      </c>
      <c r="F107" s="226"/>
      <c r="G107" s="226"/>
      <c r="H107" s="226">
        <f>E107-F107+G107</f>
        <v>6500</v>
      </c>
    </row>
    <row r="108" spans="1:8" ht="12.75">
      <c r="A108" s="221"/>
      <c r="B108" s="224"/>
      <c r="C108" s="262" t="s">
        <v>76</v>
      </c>
      <c r="D108" s="263"/>
      <c r="E108" s="226">
        <v>0</v>
      </c>
      <c r="F108" s="226"/>
      <c r="G108" s="226"/>
      <c r="H108" s="226">
        <f>E108-F108+G108</f>
        <v>0</v>
      </c>
    </row>
    <row r="109" spans="1:8" ht="12.75">
      <c r="A109" s="203"/>
      <c r="B109" s="204"/>
      <c r="C109" s="204"/>
      <c r="D109" s="206" t="s">
        <v>77</v>
      </c>
      <c r="E109" s="207">
        <f>SUM(E104+E108)</f>
        <v>10000</v>
      </c>
      <c r="F109" s="207">
        <f>SUM(F104+F108)</f>
        <v>0</v>
      </c>
      <c r="G109" s="207">
        <f>SUM(G104+G108)</f>
        <v>0</v>
      </c>
      <c r="H109" s="207">
        <f>SUM(H104+H108)</f>
        <v>10000</v>
      </c>
    </row>
    <row r="110" spans="1:8" ht="14.25">
      <c r="A110" s="268" t="s">
        <v>164</v>
      </c>
      <c r="B110" s="269"/>
      <c r="C110" s="269"/>
      <c r="D110" s="269"/>
      <c r="E110" s="269"/>
      <c r="F110" s="270"/>
      <c r="G110" s="270"/>
      <c r="H110" s="270"/>
    </row>
    <row r="111" spans="1:8" ht="12.75" customHeight="1">
      <c r="A111" s="264" t="s">
        <v>1</v>
      </c>
      <c r="B111" s="265"/>
      <c r="C111" s="265"/>
      <c r="D111" s="266" t="s">
        <v>70</v>
      </c>
      <c r="E111" s="260" t="s">
        <v>39</v>
      </c>
      <c r="F111" s="258" t="s">
        <v>9</v>
      </c>
      <c r="G111" s="258" t="s">
        <v>10</v>
      </c>
      <c r="H111" s="260" t="s">
        <v>67</v>
      </c>
    </row>
    <row r="112" spans="1:8" ht="12.75">
      <c r="A112" s="189" t="s">
        <v>3</v>
      </c>
      <c r="B112" s="190" t="s">
        <v>29</v>
      </c>
      <c r="C112" s="190" t="s">
        <v>7</v>
      </c>
      <c r="D112" s="267"/>
      <c r="E112" s="261"/>
      <c r="F112" s="259"/>
      <c r="G112" s="259"/>
      <c r="H112" s="261"/>
    </row>
    <row r="113" spans="1:8" ht="14.25">
      <c r="A113" s="217">
        <v>921</v>
      </c>
      <c r="B113" s="218"/>
      <c r="C113" s="219"/>
      <c r="D113" s="220" t="s">
        <v>168</v>
      </c>
      <c r="E113" s="220">
        <f>SUM(E114)</f>
        <v>982</v>
      </c>
      <c r="F113" s="220">
        <f>SUM(F114)</f>
        <v>0</v>
      </c>
      <c r="G113" s="220">
        <f>SUM(G114)</f>
        <v>0</v>
      </c>
      <c r="H113" s="220">
        <f>SUM(H114)</f>
        <v>982</v>
      </c>
    </row>
    <row r="114" spans="1:8" ht="12.75">
      <c r="A114" s="221"/>
      <c r="B114" s="222">
        <v>92116</v>
      </c>
      <c r="C114" s="223"/>
      <c r="D114" s="183" t="s">
        <v>164</v>
      </c>
      <c r="E114" s="107">
        <f>SUM(E115:E115)</f>
        <v>982</v>
      </c>
      <c r="F114" s="107">
        <f>SUM(F115:F115)</f>
        <v>0</v>
      </c>
      <c r="G114" s="107">
        <f>SUM(G115:G115)</f>
        <v>0</v>
      </c>
      <c r="H114" s="107">
        <f>SUM(H115:H115)</f>
        <v>982</v>
      </c>
    </row>
    <row r="115" spans="1:8" ht="12.75">
      <c r="A115" s="221"/>
      <c r="B115" s="224"/>
      <c r="C115" s="225">
        <v>2700</v>
      </c>
      <c r="D115" s="140" t="s">
        <v>169</v>
      </c>
      <c r="E115" s="226">
        <v>982</v>
      </c>
      <c r="F115" s="226"/>
      <c r="G115" s="226"/>
      <c r="H115" s="226">
        <f>E115-F115+G115</f>
        <v>982</v>
      </c>
    </row>
    <row r="116" spans="1:8" ht="12.75">
      <c r="A116" s="221"/>
      <c r="B116" s="224"/>
      <c r="C116" s="262" t="s">
        <v>73</v>
      </c>
      <c r="D116" s="263"/>
      <c r="E116" s="226"/>
      <c r="F116" s="226"/>
      <c r="G116" s="226"/>
      <c r="H116" s="226">
        <f>E116-F116+G116</f>
        <v>0</v>
      </c>
    </row>
    <row r="117" spans="1:8" ht="12.75">
      <c r="A117" s="209"/>
      <c r="B117" s="210"/>
      <c r="C117" s="210"/>
      <c r="D117" s="206" t="s">
        <v>74</v>
      </c>
      <c r="E117" s="207">
        <f>SUM(E116+E113)</f>
        <v>982</v>
      </c>
      <c r="F117" s="207">
        <f>SUM(F116+F113)</f>
        <v>0</v>
      </c>
      <c r="G117" s="207">
        <f>SUM(G116+G113)</f>
        <v>0</v>
      </c>
      <c r="H117" s="207">
        <f>SUM(H116+H113)</f>
        <v>982</v>
      </c>
    </row>
    <row r="118" spans="1:8" ht="12.75" customHeight="1">
      <c r="A118" s="264" t="s">
        <v>1</v>
      </c>
      <c r="B118" s="265"/>
      <c r="C118" s="265"/>
      <c r="D118" s="266" t="s">
        <v>75</v>
      </c>
      <c r="E118" s="260" t="s">
        <v>39</v>
      </c>
      <c r="F118" s="258" t="s">
        <v>9</v>
      </c>
      <c r="G118" s="258" t="s">
        <v>10</v>
      </c>
      <c r="H118" s="260" t="s">
        <v>67</v>
      </c>
    </row>
    <row r="119" spans="1:8" ht="12.75">
      <c r="A119" s="189" t="s">
        <v>3</v>
      </c>
      <c r="B119" s="190" t="s">
        <v>29</v>
      </c>
      <c r="C119" s="190" t="s">
        <v>7</v>
      </c>
      <c r="D119" s="267"/>
      <c r="E119" s="261"/>
      <c r="F119" s="259"/>
      <c r="G119" s="259"/>
      <c r="H119" s="261"/>
    </row>
    <row r="120" spans="1:8" ht="14.25">
      <c r="A120" s="217">
        <v>921</v>
      </c>
      <c r="B120" s="218"/>
      <c r="C120" s="219"/>
      <c r="D120" s="220" t="s">
        <v>168</v>
      </c>
      <c r="E120" s="220">
        <f>SUM(E121)</f>
        <v>982</v>
      </c>
      <c r="F120" s="220">
        <f>SUM(F121)</f>
        <v>0</v>
      </c>
      <c r="G120" s="220">
        <f>SUM(G121)</f>
        <v>0</v>
      </c>
      <c r="H120" s="220">
        <f>SUM(H121)</f>
        <v>982</v>
      </c>
    </row>
    <row r="121" spans="1:8" ht="12.75">
      <c r="A121" s="221"/>
      <c r="B121" s="222">
        <v>92116</v>
      </c>
      <c r="C121" s="223"/>
      <c r="D121" s="183" t="s">
        <v>164</v>
      </c>
      <c r="E121" s="107">
        <f>SUM(E122:E123)</f>
        <v>982</v>
      </c>
      <c r="F121" s="107">
        <f>SUM(F122:F123)</f>
        <v>0</v>
      </c>
      <c r="G121" s="107">
        <f>SUM(G122:G123)</f>
        <v>0</v>
      </c>
      <c r="H121" s="107">
        <f>SUM(H122:H123)</f>
        <v>982</v>
      </c>
    </row>
    <row r="122" spans="1:8" ht="12.75">
      <c r="A122" s="221"/>
      <c r="B122" s="224"/>
      <c r="C122" s="225">
        <v>4210</v>
      </c>
      <c r="D122" s="134" t="s">
        <v>89</v>
      </c>
      <c r="E122" s="226">
        <v>205</v>
      </c>
      <c r="F122" s="226"/>
      <c r="G122" s="226"/>
      <c r="H122" s="226">
        <f>E122-F122+G122</f>
        <v>205</v>
      </c>
    </row>
    <row r="123" spans="1:8" ht="12.75">
      <c r="A123" s="221"/>
      <c r="B123" s="224"/>
      <c r="C123" s="225">
        <v>6060</v>
      </c>
      <c r="D123" s="134" t="s">
        <v>167</v>
      </c>
      <c r="E123" s="226">
        <v>777</v>
      </c>
      <c r="F123" s="226"/>
      <c r="G123" s="226"/>
      <c r="H123" s="226">
        <f>E123-F123+G123</f>
        <v>777</v>
      </c>
    </row>
    <row r="124" spans="1:8" ht="12.75">
      <c r="A124" s="221"/>
      <c r="B124" s="224"/>
      <c r="C124" s="262" t="s">
        <v>76</v>
      </c>
      <c r="D124" s="263"/>
      <c r="E124" s="226"/>
      <c r="F124" s="226"/>
      <c r="G124" s="226"/>
      <c r="H124" s="226">
        <f>E124-F124+G124</f>
        <v>0</v>
      </c>
    </row>
    <row r="125" spans="1:8" ht="12.75">
      <c r="A125" s="203"/>
      <c r="B125" s="204"/>
      <c r="C125" s="204"/>
      <c r="D125" s="206" t="s">
        <v>77</v>
      </c>
      <c r="E125" s="207">
        <f>SUM(E120+E124)</f>
        <v>982</v>
      </c>
      <c r="F125" s="207">
        <f>SUM(F120+F124)</f>
        <v>0</v>
      </c>
      <c r="G125" s="207">
        <f>SUM(G120+G124)</f>
        <v>0</v>
      </c>
      <c r="H125" s="207">
        <f>SUM(H120+H124)</f>
        <v>982</v>
      </c>
    </row>
  </sheetData>
  <mergeCells count="109">
    <mergeCell ref="E1:H1"/>
    <mergeCell ref="E2:H2"/>
    <mergeCell ref="E3:H3"/>
    <mergeCell ref="E4:H4"/>
    <mergeCell ref="F6:F7"/>
    <mergeCell ref="G6:G7"/>
    <mergeCell ref="H6:H7"/>
    <mergeCell ref="A5:H5"/>
    <mergeCell ref="E17:E18"/>
    <mergeCell ref="A6:C6"/>
    <mergeCell ref="D6:D7"/>
    <mergeCell ref="E6:E7"/>
    <mergeCell ref="E37:E38"/>
    <mergeCell ref="G17:G18"/>
    <mergeCell ref="H17:H18"/>
    <mergeCell ref="A29:C29"/>
    <mergeCell ref="D29:D30"/>
    <mergeCell ref="E29:E30"/>
    <mergeCell ref="F29:F30"/>
    <mergeCell ref="G29:G30"/>
    <mergeCell ref="H29:H30"/>
    <mergeCell ref="A17:C17"/>
    <mergeCell ref="G37:G38"/>
    <mergeCell ref="H37:H38"/>
    <mergeCell ref="A77:C77"/>
    <mergeCell ref="D77:D78"/>
    <mergeCell ref="E77:E78"/>
    <mergeCell ref="F77:F78"/>
    <mergeCell ref="G77:G78"/>
    <mergeCell ref="H77:H78"/>
    <mergeCell ref="A44:H44"/>
    <mergeCell ref="A37:C37"/>
    <mergeCell ref="H94:H95"/>
    <mergeCell ref="A93:H93"/>
    <mergeCell ref="G86:G87"/>
    <mergeCell ref="H86:H87"/>
    <mergeCell ref="A86:C86"/>
    <mergeCell ref="D86:D87"/>
    <mergeCell ref="E86:E87"/>
    <mergeCell ref="D94:D95"/>
    <mergeCell ref="E94:E95"/>
    <mergeCell ref="F94:F95"/>
    <mergeCell ref="G94:G95"/>
    <mergeCell ref="C15:D15"/>
    <mergeCell ref="C26:D26"/>
    <mergeCell ref="C35:D35"/>
    <mergeCell ref="C42:D42"/>
    <mergeCell ref="D37:D38"/>
    <mergeCell ref="D17:D18"/>
    <mergeCell ref="D45:D46"/>
    <mergeCell ref="E45:E46"/>
    <mergeCell ref="F45:F46"/>
    <mergeCell ref="H102:H103"/>
    <mergeCell ref="F17:F18"/>
    <mergeCell ref="F37:F38"/>
    <mergeCell ref="F86:F87"/>
    <mergeCell ref="F102:F103"/>
    <mergeCell ref="A28:H28"/>
    <mergeCell ref="A76:H76"/>
    <mergeCell ref="C91:D91"/>
    <mergeCell ref="C84:D84"/>
    <mergeCell ref="A102:C102"/>
    <mergeCell ref="G102:G103"/>
    <mergeCell ref="D102:D103"/>
    <mergeCell ref="E102:E103"/>
    <mergeCell ref="C58:D58"/>
    <mergeCell ref="C67:D67"/>
    <mergeCell ref="C74:D74"/>
    <mergeCell ref="A94:C94"/>
    <mergeCell ref="A60:H60"/>
    <mergeCell ref="A61:C61"/>
    <mergeCell ref="D61:D62"/>
    <mergeCell ref="G45:G46"/>
    <mergeCell ref="H45:H46"/>
    <mergeCell ref="A52:C52"/>
    <mergeCell ref="D52:D53"/>
    <mergeCell ref="E52:E53"/>
    <mergeCell ref="F52:F53"/>
    <mergeCell ref="G52:G53"/>
    <mergeCell ref="H52:H53"/>
    <mergeCell ref="C50:D50"/>
    <mergeCell ref="A45:C45"/>
    <mergeCell ref="E61:E62"/>
    <mergeCell ref="F61:F62"/>
    <mergeCell ref="G61:G62"/>
    <mergeCell ref="H61:H62"/>
    <mergeCell ref="A69:C69"/>
    <mergeCell ref="D69:D70"/>
    <mergeCell ref="E69:E70"/>
    <mergeCell ref="F69:F70"/>
    <mergeCell ref="G69:G70"/>
    <mergeCell ref="H69:H70"/>
    <mergeCell ref="A110:H110"/>
    <mergeCell ref="A111:C111"/>
    <mergeCell ref="D111:D112"/>
    <mergeCell ref="E111:E112"/>
    <mergeCell ref="F111:F112"/>
    <mergeCell ref="G111:G112"/>
    <mergeCell ref="H111:H112"/>
    <mergeCell ref="C100:D100"/>
    <mergeCell ref="G118:G119"/>
    <mergeCell ref="H118:H119"/>
    <mergeCell ref="C108:D108"/>
    <mergeCell ref="C124:D124"/>
    <mergeCell ref="C116:D116"/>
    <mergeCell ref="A118:C118"/>
    <mergeCell ref="D118:D119"/>
    <mergeCell ref="E118:E119"/>
    <mergeCell ref="F118:F119"/>
  </mergeCells>
  <printOptions/>
  <pageMargins left="0" right="0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75" zoomScaleNormal="75" workbookViewId="0" topLeftCell="A1">
      <selection activeCell="H23" sqref="A1:H23"/>
    </sheetView>
  </sheetViews>
  <sheetFormatPr defaultColWidth="9.00390625" defaultRowHeight="12.75"/>
  <cols>
    <col min="1" max="1" width="5.75390625" style="84" customWidth="1"/>
    <col min="2" max="2" width="8.375" style="85" customWidth="1"/>
    <col min="3" max="3" width="7.875" style="85" customWidth="1"/>
    <col min="4" max="4" width="68.25390625" style="0" customWidth="1"/>
    <col min="5" max="7" width="12.75390625" style="0" customWidth="1"/>
    <col min="8" max="8" width="12.75390625" style="1" customWidth="1"/>
    <col min="9" max="9" width="2.375" style="0" customWidth="1"/>
    <col min="10" max="10" width="2.75390625" style="0" customWidth="1"/>
  </cols>
  <sheetData>
    <row r="1" spans="4:8" ht="12.75">
      <c r="D1" s="282" t="s">
        <v>200</v>
      </c>
      <c r="E1" s="282"/>
      <c r="F1" s="282"/>
      <c r="G1" s="282"/>
      <c r="H1" s="283"/>
    </row>
    <row r="2" spans="4:8" ht="14.25">
      <c r="D2" s="284" t="str">
        <f>Dane!B1</f>
        <v>do Uchwały Nr XXII/149/2004</v>
      </c>
      <c r="E2" s="284"/>
      <c r="F2" s="284"/>
      <c r="G2" s="284"/>
      <c r="H2" s="257"/>
    </row>
    <row r="3" spans="4:8" ht="15">
      <c r="D3" s="254" t="s">
        <v>15</v>
      </c>
      <c r="E3" s="254"/>
      <c r="F3" s="254"/>
      <c r="G3" s="254"/>
      <c r="H3" s="255"/>
    </row>
    <row r="4" spans="4:8" ht="12.75">
      <c r="D4" s="282" t="str">
        <f>Dane!B2</f>
        <v>z dnia 30 grudnia 2004 roku</v>
      </c>
      <c r="E4" s="282"/>
      <c r="F4" s="282"/>
      <c r="G4" s="282"/>
      <c r="H4" s="283"/>
    </row>
    <row r="5" spans="1:8" ht="18.75">
      <c r="A5" s="256" t="s">
        <v>193</v>
      </c>
      <c r="B5" s="285"/>
      <c r="C5" s="285"/>
      <c r="D5" s="285"/>
      <c r="E5" s="285"/>
      <c r="F5" s="285"/>
      <c r="G5" s="285"/>
      <c r="H5" s="285"/>
    </row>
    <row r="6" spans="1:8" ht="12.75" customHeight="1">
      <c r="A6" s="286" t="s">
        <v>1</v>
      </c>
      <c r="B6" s="287"/>
      <c r="C6" s="287"/>
      <c r="D6" s="288" t="s">
        <v>70</v>
      </c>
      <c r="E6" s="289" t="s">
        <v>39</v>
      </c>
      <c r="F6" s="289" t="s">
        <v>9</v>
      </c>
      <c r="G6" s="289" t="s">
        <v>10</v>
      </c>
      <c r="H6" s="289" t="s">
        <v>67</v>
      </c>
    </row>
    <row r="7" spans="1:8" ht="12.75" customHeight="1">
      <c r="A7" s="86" t="s">
        <v>3</v>
      </c>
      <c r="B7" s="87" t="s">
        <v>29</v>
      </c>
      <c r="C7" s="87" t="s">
        <v>7</v>
      </c>
      <c r="D7" s="287"/>
      <c r="E7" s="290"/>
      <c r="F7" s="290"/>
      <c r="G7" s="290"/>
      <c r="H7" s="290"/>
    </row>
    <row r="8" spans="1:8" ht="15">
      <c r="A8" s="88">
        <v>900</v>
      </c>
      <c r="B8" s="89"/>
      <c r="C8" s="90"/>
      <c r="D8" s="91" t="s">
        <v>71</v>
      </c>
      <c r="E8" s="92">
        <f aca="true" t="shared" si="0" ref="E8:H9">SUM(E9)</f>
        <v>200000</v>
      </c>
      <c r="F8" s="92">
        <f t="shared" si="0"/>
        <v>0</v>
      </c>
      <c r="G8" s="92">
        <f t="shared" si="0"/>
        <v>0</v>
      </c>
      <c r="H8" s="92">
        <f t="shared" si="0"/>
        <v>200000</v>
      </c>
    </row>
    <row r="9" spans="1:8" ht="15">
      <c r="A9" s="93"/>
      <c r="B9" s="94">
        <v>90011</v>
      </c>
      <c r="C9" s="90"/>
      <c r="D9" s="133" t="s">
        <v>111</v>
      </c>
      <c r="E9" s="95">
        <f t="shared" si="0"/>
        <v>200000</v>
      </c>
      <c r="F9" s="95">
        <f t="shared" si="0"/>
        <v>0</v>
      </c>
      <c r="G9" s="95">
        <f t="shared" si="0"/>
        <v>0</v>
      </c>
      <c r="H9" s="95">
        <f t="shared" si="0"/>
        <v>200000</v>
      </c>
    </row>
    <row r="10" spans="1:8" ht="15">
      <c r="A10" s="93"/>
      <c r="B10" s="96"/>
      <c r="C10" s="97" t="s">
        <v>112</v>
      </c>
      <c r="D10" s="98" t="s">
        <v>113</v>
      </c>
      <c r="E10" s="95">
        <v>200000</v>
      </c>
      <c r="F10" s="95"/>
      <c r="G10" s="95"/>
      <c r="H10" s="95">
        <f>E10-F10+G10</f>
        <v>200000</v>
      </c>
    </row>
    <row r="11" spans="1:8" ht="15">
      <c r="A11" s="93"/>
      <c r="B11" s="96"/>
      <c r="C11" s="96"/>
      <c r="D11" s="99" t="s">
        <v>73</v>
      </c>
      <c r="E11" s="100">
        <v>124825</v>
      </c>
      <c r="F11" s="100"/>
      <c r="G11" s="100"/>
      <c r="H11" s="100">
        <f>E11-F11+G11</f>
        <v>124825</v>
      </c>
    </row>
    <row r="12" spans="1:8" ht="15">
      <c r="A12" s="93"/>
      <c r="B12" s="96"/>
      <c r="C12" s="96"/>
      <c r="D12" s="101" t="s">
        <v>74</v>
      </c>
      <c r="E12" s="102">
        <f>SUM(E8+E11)</f>
        <v>324825</v>
      </c>
      <c r="F12" s="102">
        <f>SUM(F8+F11)</f>
        <v>0</v>
      </c>
      <c r="G12" s="102">
        <f>SUM(G8+G11)</f>
        <v>0</v>
      </c>
      <c r="H12" s="102">
        <f>SUM(H8+H11)</f>
        <v>324825</v>
      </c>
    </row>
    <row r="13" spans="1:8" ht="12.75" customHeight="1">
      <c r="A13" s="286" t="s">
        <v>1</v>
      </c>
      <c r="B13" s="287"/>
      <c r="C13" s="287"/>
      <c r="D13" s="288" t="s">
        <v>75</v>
      </c>
      <c r="E13" s="289" t="s">
        <v>39</v>
      </c>
      <c r="F13" s="289" t="s">
        <v>9</v>
      </c>
      <c r="G13" s="289" t="s">
        <v>10</v>
      </c>
      <c r="H13" s="289" t="s">
        <v>67</v>
      </c>
    </row>
    <row r="14" spans="1:8" ht="12.75" customHeight="1">
      <c r="A14" s="86" t="s">
        <v>3</v>
      </c>
      <c r="B14" s="87" t="s">
        <v>29</v>
      </c>
      <c r="C14" s="87" t="s">
        <v>7</v>
      </c>
      <c r="D14" s="287"/>
      <c r="E14" s="290"/>
      <c r="F14" s="290"/>
      <c r="G14" s="290"/>
      <c r="H14" s="290"/>
    </row>
    <row r="15" spans="1:8" ht="15">
      <c r="A15" s="103">
        <v>900</v>
      </c>
      <c r="B15" s="104"/>
      <c r="C15" s="105"/>
      <c r="D15" s="91" t="s">
        <v>71</v>
      </c>
      <c r="E15" s="92">
        <f>SUM(E16)</f>
        <v>270000</v>
      </c>
      <c r="F15" s="92">
        <f>SUM(F16)</f>
        <v>4000</v>
      </c>
      <c r="G15" s="92">
        <f>SUM(G16)</f>
        <v>4000</v>
      </c>
      <c r="H15" s="92">
        <f>SUM(H16)</f>
        <v>270000</v>
      </c>
    </row>
    <row r="16" spans="1:8" ht="15">
      <c r="A16" s="93"/>
      <c r="B16" s="94">
        <v>90011</v>
      </c>
      <c r="C16" s="90"/>
      <c r="D16" s="133" t="s">
        <v>111</v>
      </c>
      <c r="E16" s="95">
        <f>SUM(E17:E21)</f>
        <v>270000</v>
      </c>
      <c r="F16" s="95">
        <f>SUM(F17:F21)</f>
        <v>4000</v>
      </c>
      <c r="G16" s="95">
        <f>SUM(G17:G21)</f>
        <v>4000</v>
      </c>
      <c r="H16" s="95">
        <f>SUM(H17:H21)</f>
        <v>270000</v>
      </c>
    </row>
    <row r="17" spans="1:8" ht="15">
      <c r="A17" s="93"/>
      <c r="B17" s="96"/>
      <c r="C17" s="106">
        <v>4210</v>
      </c>
      <c r="D17" s="107" t="s">
        <v>89</v>
      </c>
      <c r="E17" s="95">
        <v>54000</v>
      </c>
      <c r="F17" s="95">
        <v>4000</v>
      </c>
      <c r="G17" s="95"/>
      <c r="H17" s="95">
        <f aca="true" t="shared" si="1" ref="H17:H22">E17-F17+G17</f>
        <v>50000</v>
      </c>
    </row>
    <row r="18" spans="1:8" ht="15">
      <c r="A18" s="93"/>
      <c r="B18" s="96"/>
      <c r="C18" s="106">
        <v>4300</v>
      </c>
      <c r="D18" s="107" t="s">
        <v>92</v>
      </c>
      <c r="E18" s="95">
        <v>135000</v>
      </c>
      <c r="F18" s="95"/>
      <c r="G18" s="95">
        <v>4000</v>
      </c>
      <c r="H18" s="95">
        <f t="shared" si="1"/>
        <v>139000</v>
      </c>
    </row>
    <row r="19" spans="1:8" ht="15">
      <c r="A19" s="93"/>
      <c r="B19" s="96"/>
      <c r="C19" s="106">
        <v>4430</v>
      </c>
      <c r="D19" s="83" t="s">
        <v>94</v>
      </c>
      <c r="E19" s="95">
        <v>1000</v>
      </c>
      <c r="F19" s="95"/>
      <c r="G19" s="95"/>
      <c r="H19" s="95">
        <f t="shared" si="1"/>
        <v>1000</v>
      </c>
    </row>
    <row r="20" spans="1:8" ht="15">
      <c r="A20" s="93"/>
      <c r="B20" s="96"/>
      <c r="C20" s="106">
        <v>6110</v>
      </c>
      <c r="D20" s="107" t="s">
        <v>114</v>
      </c>
      <c r="E20" s="95">
        <v>60000</v>
      </c>
      <c r="F20" s="95"/>
      <c r="G20" s="95"/>
      <c r="H20" s="95">
        <f t="shared" si="1"/>
        <v>60000</v>
      </c>
    </row>
    <row r="21" spans="1:8" ht="15">
      <c r="A21" s="93"/>
      <c r="B21" s="96"/>
      <c r="C21" s="97">
        <v>6120</v>
      </c>
      <c r="D21" s="107" t="s">
        <v>115</v>
      </c>
      <c r="E21" s="108">
        <v>20000</v>
      </c>
      <c r="F21" s="108"/>
      <c r="G21" s="108"/>
      <c r="H21" s="95">
        <f t="shared" si="1"/>
        <v>20000</v>
      </c>
    </row>
    <row r="22" spans="1:8" ht="15">
      <c r="A22" s="93"/>
      <c r="B22" s="96"/>
      <c r="C22" s="96"/>
      <c r="D22" s="99" t="s">
        <v>76</v>
      </c>
      <c r="E22" s="100">
        <v>54825</v>
      </c>
      <c r="F22" s="100"/>
      <c r="G22" s="100"/>
      <c r="H22" s="95">
        <f t="shared" si="1"/>
        <v>54825</v>
      </c>
    </row>
    <row r="23" spans="1:8" ht="15">
      <c r="A23" s="103"/>
      <c r="B23" s="104"/>
      <c r="C23" s="104"/>
      <c r="D23" s="101" t="s">
        <v>77</v>
      </c>
      <c r="E23" s="102">
        <f>SUM(E15+E22)</f>
        <v>324825</v>
      </c>
      <c r="F23" s="102">
        <f>SUM(F15+F22)</f>
        <v>4000</v>
      </c>
      <c r="G23" s="102">
        <f>SUM(G15+G22)</f>
        <v>4000</v>
      </c>
      <c r="H23" s="102">
        <f>SUM(H15+H22)</f>
        <v>324825</v>
      </c>
    </row>
    <row r="25" spans="2:8" ht="12.75">
      <c r="B25" s="109"/>
      <c r="C25" s="110"/>
      <c r="D25" s="111"/>
      <c r="E25" s="111"/>
      <c r="F25" s="111"/>
      <c r="G25" s="111"/>
      <c r="H25" s="112"/>
    </row>
    <row r="26" spans="2:8" ht="12.75">
      <c r="B26" s="109"/>
      <c r="C26" s="110"/>
      <c r="D26" s="111"/>
      <c r="E26" s="111"/>
      <c r="F26" s="111"/>
      <c r="G26" s="111"/>
      <c r="H26" s="112"/>
    </row>
    <row r="27" spans="2:8" ht="12.75">
      <c r="B27" s="109"/>
      <c r="C27" s="110"/>
      <c r="D27" s="111"/>
      <c r="E27" s="111"/>
      <c r="F27" s="111"/>
      <c r="G27" s="111"/>
      <c r="H27" s="112"/>
    </row>
    <row r="28" spans="2:8" ht="12.75">
      <c r="B28" s="109"/>
      <c r="C28" s="109"/>
      <c r="D28" s="111"/>
      <c r="E28" s="111"/>
      <c r="F28" s="111"/>
      <c r="G28" s="111"/>
      <c r="H28" s="112"/>
    </row>
    <row r="29" spans="2:8" ht="12.75">
      <c r="B29" s="109"/>
      <c r="C29" s="109"/>
      <c r="D29" s="113"/>
      <c r="E29" s="113"/>
      <c r="F29" s="113"/>
      <c r="G29" s="113"/>
      <c r="H29" s="114"/>
    </row>
    <row r="30" spans="2:8" ht="15">
      <c r="B30" s="109"/>
      <c r="C30" s="109"/>
      <c r="D30" s="115"/>
      <c r="E30" s="115"/>
      <c r="F30" s="115"/>
      <c r="G30" s="115"/>
      <c r="H30" s="116"/>
    </row>
    <row r="31" spans="2:3" ht="12.75">
      <c r="B31" s="109"/>
      <c r="C31" s="109"/>
    </row>
    <row r="32" spans="1:8" ht="12.75">
      <c r="A32" s="117"/>
      <c r="B32" s="109"/>
      <c r="C32" s="109"/>
      <c r="D32" s="118"/>
      <c r="E32" s="118"/>
      <c r="F32" s="118"/>
      <c r="G32" s="118"/>
      <c r="H32" s="119"/>
    </row>
    <row r="33" spans="1:8" ht="20.25">
      <c r="A33" s="117"/>
      <c r="B33" s="109"/>
      <c r="C33" s="109"/>
      <c r="D33" s="120"/>
      <c r="E33" s="120"/>
      <c r="F33" s="120"/>
      <c r="G33" s="120"/>
      <c r="H33" s="121"/>
    </row>
    <row r="34" spans="2:8" ht="12.75">
      <c r="B34" s="109"/>
      <c r="C34" s="110"/>
      <c r="D34" s="122"/>
      <c r="E34" s="122"/>
      <c r="F34" s="122"/>
      <c r="G34" s="122"/>
      <c r="H34" s="123"/>
    </row>
    <row r="35" spans="2:8" ht="12.75">
      <c r="B35" s="109"/>
      <c r="C35" s="110"/>
      <c r="D35" s="111"/>
      <c r="E35" s="111"/>
      <c r="F35" s="111"/>
      <c r="G35" s="111"/>
      <c r="H35" s="112"/>
    </row>
    <row r="36" spans="2:8" ht="12.75">
      <c r="B36" s="109"/>
      <c r="C36" s="110"/>
      <c r="D36" s="111"/>
      <c r="E36" s="111"/>
      <c r="F36" s="111"/>
      <c r="G36" s="111"/>
      <c r="H36" s="112"/>
    </row>
    <row r="37" spans="2:8" ht="12.75">
      <c r="B37" s="109"/>
      <c r="C37" s="109"/>
      <c r="D37" s="111"/>
      <c r="E37" s="111"/>
      <c r="F37" s="111"/>
      <c r="G37" s="111"/>
      <c r="H37" s="112"/>
    </row>
    <row r="38" spans="2:8" ht="12.75">
      <c r="B38" s="109"/>
      <c r="C38" s="109"/>
      <c r="D38" s="111"/>
      <c r="E38" s="111"/>
      <c r="F38" s="111"/>
      <c r="G38" s="111"/>
      <c r="H38" s="112"/>
    </row>
    <row r="39" spans="2:8" ht="12.75">
      <c r="B39" s="109"/>
      <c r="C39" s="109"/>
      <c r="D39" s="113"/>
      <c r="E39" s="113"/>
      <c r="F39" s="113"/>
      <c r="G39" s="113"/>
      <c r="H39" s="114"/>
    </row>
    <row r="40" spans="2:8" ht="15">
      <c r="B40" s="109"/>
      <c r="C40" s="109"/>
      <c r="D40" s="115"/>
      <c r="E40" s="115"/>
      <c r="F40" s="115"/>
      <c r="G40" s="115"/>
      <c r="H40" s="116"/>
    </row>
    <row r="41" spans="2:3" ht="12.75">
      <c r="B41" s="109"/>
      <c r="C41" s="109"/>
    </row>
    <row r="42" spans="2:8" ht="27.75">
      <c r="B42" s="109"/>
      <c r="C42" s="109"/>
      <c r="D42" s="124"/>
      <c r="E42" s="124"/>
      <c r="F42" s="124"/>
      <c r="G42" s="124"/>
      <c r="H42" s="125"/>
    </row>
    <row r="43" spans="2:3" ht="12.75">
      <c r="B43" s="109"/>
      <c r="C43" s="109"/>
    </row>
    <row r="44" spans="1:8" ht="12.75">
      <c r="A44" s="117"/>
      <c r="B44" s="109"/>
      <c r="C44" s="109"/>
      <c r="D44" s="126"/>
      <c r="E44" s="126"/>
      <c r="F44" s="126"/>
      <c r="G44" s="126"/>
      <c r="H44" s="127"/>
    </row>
    <row r="45" spans="1:8" ht="20.25">
      <c r="A45" s="117"/>
      <c r="B45" s="109"/>
      <c r="C45" s="109"/>
      <c r="D45" s="120"/>
      <c r="E45" s="120"/>
      <c r="F45" s="120"/>
      <c r="G45" s="120"/>
      <c r="H45" s="121"/>
    </row>
    <row r="46" spans="2:8" ht="12.75">
      <c r="B46" s="109"/>
      <c r="C46" s="110"/>
      <c r="D46" s="122"/>
      <c r="E46" s="122"/>
      <c r="F46" s="122"/>
      <c r="G46" s="122"/>
      <c r="H46" s="123"/>
    </row>
    <row r="47" spans="2:8" ht="12.75">
      <c r="B47" s="109"/>
      <c r="C47" s="110"/>
      <c r="D47" s="111"/>
      <c r="E47" s="111"/>
      <c r="F47" s="111"/>
      <c r="G47" s="111"/>
      <c r="H47" s="112"/>
    </row>
    <row r="48" spans="2:8" ht="12.75">
      <c r="B48" s="109"/>
      <c r="C48" s="110"/>
      <c r="D48" s="111"/>
      <c r="E48" s="111"/>
      <c r="F48" s="111"/>
      <c r="G48" s="111"/>
      <c r="H48" s="112"/>
    </row>
    <row r="49" spans="2:8" ht="12.75">
      <c r="B49" s="109"/>
      <c r="C49" s="110"/>
      <c r="D49" s="111"/>
      <c r="E49" s="111"/>
      <c r="F49" s="111"/>
      <c r="G49" s="111"/>
      <c r="H49" s="112"/>
    </row>
    <row r="50" spans="2:8" ht="12.75">
      <c r="B50" s="109"/>
      <c r="C50" s="109"/>
      <c r="D50" s="111"/>
      <c r="E50" s="111"/>
      <c r="F50" s="111"/>
      <c r="G50" s="111"/>
      <c r="H50" s="112"/>
    </row>
    <row r="51" spans="2:8" ht="12.75">
      <c r="B51" s="109"/>
      <c r="C51" s="109"/>
      <c r="D51" s="113"/>
      <c r="E51" s="113"/>
      <c r="F51" s="113"/>
      <c r="G51" s="113"/>
      <c r="H51" s="114"/>
    </row>
    <row r="52" spans="2:8" ht="15">
      <c r="B52" s="109"/>
      <c r="C52" s="109"/>
      <c r="D52" s="115"/>
      <c r="E52" s="115"/>
      <c r="F52" s="115"/>
      <c r="G52" s="115"/>
      <c r="H52" s="116"/>
    </row>
    <row r="53" spans="2:3" ht="12.75">
      <c r="B53" s="109"/>
      <c r="C53" s="109"/>
    </row>
    <row r="54" spans="1:8" ht="12.75">
      <c r="A54" s="117"/>
      <c r="B54" s="109"/>
      <c r="C54" s="109"/>
      <c r="D54" s="118"/>
      <c r="E54" s="118"/>
      <c r="F54" s="118"/>
      <c r="G54" s="118"/>
      <c r="H54" s="119"/>
    </row>
    <row r="55" spans="1:8" ht="20.25">
      <c r="A55" s="117"/>
      <c r="B55" s="109"/>
      <c r="C55" s="109"/>
      <c r="D55" s="120"/>
      <c r="E55" s="120"/>
      <c r="F55" s="120"/>
      <c r="G55" s="120"/>
      <c r="H55" s="121"/>
    </row>
    <row r="56" spans="2:8" ht="12.75">
      <c r="B56" s="109"/>
      <c r="C56" s="110"/>
      <c r="D56" s="122"/>
      <c r="E56" s="122"/>
      <c r="F56" s="122"/>
      <c r="G56" s="122"/>
      <c r="H56" s="123"/>
    </row>
    <row r="57" spans="2:8" ht="12.75">
      <c r="B57" s="109"/>
      <c r="C57" s="110"/>
      <c r="D57" s="111"/>
      <c r="E57" s="111"/>
      <c r="F57" s="111"/>
      <c r="G57" s="111"/>
      <c r="H57" s="112"/>
    </row>
    <row r="58" spans="2:8" ht="12.75">
      <c r="B58" s="109"/>
      <c r="C58" s="110"/>
      <c r="D58" s="111"/>
      <c r="E58" s="111"/>
      <c r="F58" s="111"/>
      <c r="G58" s="111"/>
      <c r="H58" s="112"/>
    </row>
    <row r="59" spans="2:8" ht="12.75">
      <c r="B59" s="109"/>
      <c r="C59" s="109"/>
      <c r="D59" s="111"/>
      <c r="E59" s="111"/>
      <c r="F59" s="111"/>
      <c r="G59" s="111"/>
      <c r="H59" s="112"/>
    </row>
    <row r="60" spans="4:8" ht="12.75">
      <c r="D60" s="111"/>
      <c r="E60" s="111"/>
      <c r="F60" s="111"/>
      <c r="G60" s="111"/>
      <c r="H60" s="112"/>
    </row>
    <row r="61" spans="4:8" ht="12.75">
      <c r="D61" s="113"/>
      <c r="E61" s="113"/>
      <c r="F61" s="113"/>
      <c r="G61" s="113"/>
      <c r="H61" s="114"/>
    </row>
    <row r="62" spans="4:8" ht="15">
      <c r="D62" s="115"/>
      <c r="E62" s="115"/>
      <c r="F62" s="115"/>
      <c r="G62" s="115"/>
      <c r="H62" s="116"/>
    </row>
    <row r="64" spans="4:8" ht="27.75">
      <c r="D64" s="124"/>
      <c r="E64" s="124"/>
      <c r="F64" s="124"/>
      <c r="G64" s="124"/>
      <c r="H64" s="125"/>
    </row>
    <row r="65" spans="2:8" ht="20.25">
      <c r="B65" s="128"/>
      <c r="C65" s="128"/>
      <c r="D65" s="129"/>
      <c r="E65" s="129"/>
      <c r="F65" s="129"/>
      <c r="G65" s="129"/>
      <c r="H65" s="130"/>
    </row>
    <row r="66" spans="2:8" ht="20.25">
      <c r="B66" s="128"/>
      <c r="C66" s="128"/>
      <c r="D66" s="120"/>
      <c r="E66" s="120"/>
      <c r="F66" s="120"/>
      <c r="G66" s="120"/>
      <c r="H66" s="121"/>
    </row>
    <row r="67" spans="1:8" ht="12.75">
      <c r="A67" s="117"/>
      <c r="B67" s="131"/>
      <c r="C67" s="109"/>
      <c r="D67" s="126"/>
      <c r="E67" s="126"/>
      <c r="F67" s="126"/>
      <c r="G67" s="126"/>
      <c r="H67" s="127"/>
    </row>
    <row r="68" spans="1:8" ht="20.25">
      <c r="A68" s="117"/>
      <c r="B68" s="131"/>
      <c r="C68" s="131"/>
      <c r="D68" s="120"/>
      <c r="E68" s="120"/>
      <c r="F68" s="120"/>
      <c r="G68" s="120"/>
      <c r="H68" s="121"/>
    </row>
    <row r="69" spans="3:8" ht="12.75">
      <c r="C69" s="132"/>
      <c r="D69" s="111"/>
      <c r="E69" s="111"/>
      <c r="F69" s="111"/>
      <c r="G69" s="111"/>
      <c r="H69" s="112"/>
    </row>
    <row r="70" spans="3:8" ht="12.75">
      <c r="C70" s="132"/>
      <c r="D70" s="111"/>
      <c r="E70" s="111"/>
      <c r="F70" s="111"/>
      <c r="G70" s="111"/>
      <c r="H70" s="112"/>
    </row>
    <row r="71" spans="3:8" ht="12.75">
      <c r="C71" s="132"/>
      <c r="D71" s="111"/>
      <c r="E71" s="111"/>
      <c r="F71" s="111"/>
      <c r="G71" s="111"/>
      <c r="H71" s="112"/>
    </row>
    <row r="72" spans="3:8" ht="12.75">
      <c r="C72" s="132"/>
      <c r="D72" s="111"/>
      <c r="E72" s="111"/>
      <c r="F72" s="111"/>
      <c r="G72" s="111"/>
      <c r="H72" s="112"/>
    </row>
    <row r="73" spans="4:8" ht="12.75">
      <c r="D73" s="111"/>
      <c r="E73" s="111"/>
      <c r="F73" s="111"/>
      <c r="G73" s="111"/>
      <c r="H73" s="112"/>
    </row>
    <row r="74" spans="4:8" ht="12.75">
      <c r="D74" s="113"/>
      <c r="E74" s="113"/>
      <c r="F74" s="113"/>
      <c r="G74" s="113"/>
      <c r="H74" s="114"/>
    </row>
    <row r="75" spans="4:8" ht="15">
      <c r="D75" s="115"/>
      <c r="E75" s="115"/>
      <c r="F75" s="115"/>
      <c r="G75" s="115"/>
      <c r="H75" s="116"/>
    </row>
    <row r="77" spans="1:8" ht="12.75">
      <c r="A77" s="117"/>
      <c r="B77" s="131"/>
      <c r="C77" s="109"/>
      <c r="D77" s="118"/>
      <c r="E77" s="118"/>
      <c r="F77" s="118"/>
      <c r="G77" s="118"/>
      <c r="H77" s="119"/>
    </row>
    <row r="78" spans="1:8" ht="20.25">
      <c r="A78" s="117"/>
      <c r="B78" s="131"/>
      <c r="C78" s="131"/>
      <c r="D78" s="120"/>
      <c r="E78" s="120"/>
      <c r="F78" s="120"/>
      <c r="G78" s="120"/>
      <c r="H78" s="121"/>
    </row>
    <row r="79" spans="3:8" ht="12.75">
      <c r="C79" s="132"/>
      <c r="D79" s="122"/>
      <c r="E79" s="122"/>
      <c r="F79" s="122"/>
      <c r="G79" s="122"/>
      <c r="H79" s="123"/>
    </row>
    <row r="80" spans="3:8" ht="12.75">
      <c r="C80" s="132"/>
      <c r="D80" s="111"/>
      <c r="E80" s="111"/>
      <c r="F80" s="111"/>
      <c r="G80" s="111"/>
      <c r="H80" s="112"/>
    </row>
    <row r="81" spans="3:8" ht="12.75">
      <c r="C81" s="132"/>
      <c r="D81" s="111"/>
      <c r="E81" s="111"/>
      <c r="F81" s="111"/>
      <c r="G81" s="111"/>
      <c r="H81" s="112"/>
    </row>
    <row r="82" spans="4:8" ht="12.75">
      <c r="D82" s="111"/>
      <c r="E82" s="111"/>
      <c r="F82" s="111"/>
      <c r="G82" s="111"/>
      <c r="H82" s="112"/>
    </row>
    <row r="83" spans="4:8" ht="12.75">
      <c r="D83" s="111"/>
      <c r="E83" s="111"/>
      <c r="F83" s="111"/>
      <c r="G83" s="111"/>
      <c r="H83" s="112"/>
    </row>
    <row r="84" spans="4:8" ht="12.75">
      <c r="D84" s="113"/>
      <c r="E84" s="113"/>
      <c r="F84" s="113"/>
      <c r="G84" s="113"/>
      <c r="H84" s="114"/>
    </row>
    <row r="85" spans="4:8" ht="15">
      <c r="D85" s="115"/>
      <c r="E85" s="115"/>
      <c r="F85" s="115"/>
      <c r="G85" s="115"/>
      <c r="H85" s="116"/>
    </row>
  </sheetData>
  <mergeCells count="17">
    <mergeCell ref="A13:C13"/>
    <mergeCell ref="D13:D14"/>
    <mergeCell ref="H13:H14"/>
    <mergeCell ref="E6:E7"/>
    <mergeCell ref="F6:F7"/>
    <mergeCell ref="G6:G7"/>
    <mergeCell ref="E13:E14"/>
    <mergeCell ref="F13:F14"/>
    <mergeCell ref="G13:G14"/>
    <mergeCell ref="A5:H5"/>
    <mergeCell ref="A6:C6"/>
    <mergeCell ref="D6:D7"/>
    <mergeCell ref="H6:H7"/>
    <mergeCell ref="D1:H1"/>
    <mergeCell ref="D2:H2"/>
    <mergeCell ref="D3:H3"/>
    <mergeCell ref="D4:H4"/>
  </mergeCells>
  <printOptions/>
  <pageMargins left="0" right="0" top="0.7874015748031497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="75" zoomScaleNormal="75" workbookViewId="0" topLeftCell="A1">
      <selection activeCell="H71" sqref="A1:H71"/>
    </sheetView>
  </sheetViews>
  <sheetFormatPr defaultColWidth="9.00390625" defaultRowHeight="12.75"/>
  <cols>
    <col min="1" max="1" width="5.25390625" style="72" customWidth="1"/>
    <col min="2" max="3" width="6.875" style="73" customWidth="1"/>
    <col min="4" max="4" width="69.625" style="78" customWidth="1"/>
    <col min="5" max="5" width="13.75390625" style="78" customWidth="1"/>
    <col min="6" max="7" width="14.375" style="78" customWidth="1"/>
    <col min="8" max="8" width="14.25390625" style="2" customWidth="1"/>
    <col min="9" max="10" width="2.625" style="2" customWidth="1"/>
    <col min="11" max="16384" width="9.125" style="2" customWidth="1"/>
  </cols>
  <sheetData>
    <row r="1" spans="1:8" ht="12.75">
      <c r="A1" s="49"/>
      <c r="B1" s="50"/>
      <c r="C1" s="50"/>
      <c r="D1" s="298" t="s">
        <v>69</v>
      </c>
      <c r="E1" s="298"/>
      <c r="F1" s="298"/>
      <c r="G1" s="298"/>
      <c r="H1" s="299"/>
    </row>
    <row r="2" spans="1:8" ht="14.25">
      <c r="A2" s="49"/>
      <c r="B2" s="50"/>
      <c r="C2" s="50"/>
      <c r="D2" s="300" t="str">
        <f>Dane!B1</f>
        <v>do Uchwały Nr XXII/149/2004</v>
      </c>
      <c r="E2" s="300"/>
      <c r="F2" s="300"/>
      <c r="G2" s="300"/>
      <c r="H2" s="301"/>
    </row>
    <row r="3" spans="1:8" ht="15">
      <c r="A3" s="49"/>
      <c r="B3" s="50"/>
      <c r="C3" s="50"/>
      <c r="D3" s="302" t="s">
        <v>15</v>
      </c>
      <c r="E3" s="302"/>
      <c r="F3" s="302"/>
      <c r="G3" s="302"/>
      <c r="H3" s="303"/>
    </row>
    <row r="4" spans="1:8" ht="12.75">
      <c r="A4" s="49"/>
      <c r="B4" s="50"/>
      <c r="C4" s="50"/>
      <c r="D4" s="304" t="str">
        <f>Dane!B2</f>
        <v>z dnia 30 grudnia 2004 roku</v>
      </c>
      <c r="E4" s="304"/>
      <c r="F4" s="304"/>
      <c r="G4" s="304"/>
      <c r="H4" s="299"/>
    </row>
    <row r="5" spans="1:8" ht="23.25" customHeight="1">
      <c r="A5" s="305" t="s">
        <v>194</v>
      </c>
      <c r="B5" s="306"/>
      <c r="C5" s="306"/>
      <c r="D5" s="306"/>
      <c r="E5" s="306"/>
      <c r="F5" s="306"/>
      <c r="G5" s="306"/>
      <c r="H5" s="306"/>
    </row>
    <row r="6" spans="1:8" ht="12.75" customHeight="1">
      <c r="A6" s="291" t="s">
        <v>1</v>
      </c>
      <c r="B6" s="292"/>
      <c r="C6" s="293"/>
      <c r="D6" s="294" t="s">
        <v>70</v>
      </c>
      <c r="E6" s="289" t="s">
        <v>39</v>
      </c>
      <c r="F6" s="289" t="s">
        <v>9</v>
      </c>
      <c r="G6" s="289" t="s">
        <v>10</v>
      </c>
      <c r="H6" s="289" t="s">
        <v>67</v>
      </c>
    </row>
    <row r="7" spans="1:8" ht="12.75" customHeight="1">
      <c r="A7" s="51" t="s">
        <v>3</v>
      </c>
      <c r="B7" s="52" t="s">
        <v>29</v>
      </c>
      <c r="C7" s="52" t="s">
        <v>7</v>
      </c>
      <c r="D7" s="295"/>
      <c r="E7" s="290"/>
      <c r="F7" s="290"/>
      <c r="G7" s="290"/>
      <c r="H7" s="290"/>
    </row>
    <row r="8" spans="1:8" ht="15">
      <c r="A8" s="53">
        <v>900</v>
      </c>
      <c r="B8" s="54"/>
      <c r="C8" s="55"/>
      <c r="D8" s="56" t="s">
        <v>71</v>
      </c>
      <c r="E8" s="57">
        <f>SUM(E9)</f>
        <v>3929548</v>
      </c>
      <c r="F8" s="57">
        <f>SUM(F9)</f>
        <v>0</v>
      </c>
      <c r="G8" s="57">
        <f>SUM(G9)</f>
        <v>91493</v>
      </c>
      <c r="H8" s="57">
        <f>SUM(H9)</f>
        <v>4021041</v>
      </c>
    </row>
    <row r="9" spans="1:8" ht="15">
      <c r="A9" s="58"/>
      <c r="B9" s="59">
        <v>90017</v>
      </c>
      <c r="C9" s="55"/>
      <c r="D9" s="60" t="s">
        <v>72</v>
      </c>
      <c r="E9" s="61">
        <f>E42</f>
        <v>3929548</v>
      </c>
      <c r="F9" s="61">
        <f>F42</f>
        <v>0</v>
      </c>
      <c r="G9" s="61">
        <f>G42</f>
        <v>91493</v>
      </c>
      <c r="H9" s="61">
        <f>E9-F9+G9</f>
        <v>4021041</v>
      </c>
    </row>
    <row r="10" spans="1:8" ht="15">
      <c r="A10" s="58"/>
      <c r="B10" s="62"/>
      <c r="C10" s="62"/>
      <c r="D10" s="248" t="s">
        <v>73</v>
      </c>
      <c r="E10" s="63">
        <v>200000</v>
      </c>
      <c r="F10" s="63"/>
      <c r="G10" s="63"/>
      <c r="H10" s="61">
        <f>E10-F10+G10</f>
        <v>200000</v>
      </c>
    </row>
    <row r="11" spans="1:8" ht="15">
      <c r="A11" s="64"/>
      <c r="B11" s="65"/>
      <c r="C11" s="65"/>
      <c r="D11" s="56" t="s">
        <v>74</v>
      </c>
      <c r="E11" s="66">
        <f>SUM(E8+E10)</f>
        <v>4129548</v>
      </c>
      <c r="F11" s="66">
        <f>SUM(F8+F10)</f>
        <v>0</v>
      </c>
      <c r="G11" s="66">
        <f>SUM(G8+G10)</f>
        <v>91493</v>
      </c>
      <c r="H11" s="66">
        <f>SUM(H8+H10)</f>
        <v>4221041</v>
      </c>
    </row>
    <row r="12" spans="1:8" ht="12.75" customHeight="1">
      <c r="A12" s="291" t="s">
        <v>1</v>
      </c>
      <c r="B12" s="292"/>
      <c r="C12" s="293"/>
      <c r="D12" s="294" t="s">
        <v>75</v>
      </c>
      <c r="E12" s="289" t="s">
        <v>39</v>
      </c>
      <c r="F12" s="289" t="s">
        <v>9</v>
      </c>
      <c r="G12" s="289" t="s">
        <v>10</v>
      </c>
      <c r="H12" s="289" t="s">
        <v>67</v>
      </c>
    </row>
    <row r="13" spans="1:8" ht="12.75" customHeight="1">
      <c r="A13" s="51" t="s">
        <v>3</v>
      </c>
      <c r="B13" s="52" t="s">
        <v>29</v>
      </c>
      <c r="C13" s="52" t="s">
        <v>7</v>
      </c>
      <c r="D13" s="295"/>
      <c r="E13" s="290"/>
      <c r="F13" s="290"/>
      <c r="G13" s="290"/>
      <c r="H13" s="290"/>
    </row>
    <row r="14" spans="1:8" ht="15">
      <c r="A14" s="53">
        <v>900</v>
      </c>
      <c r="B14" s="54"/>
      <c r="C14" s="55"/>
      <c r="D14" s="56" t="s">
        <v>71</v>
      </c>
      <c r="E14" s="57">
        <f>SUM(E15)</f>
        <v>3929548</v>
      </c>
      <c r="F14" s="57">
        <f>SUM(F15)</f>
        <v>0</v>
      </c>
      <c r="G14" s="57">
        <f>SUM(G15)</f>
        <v>91493</v>
      </c>
      <c r="H14" s="57">
        <f>SUM(H15)</f>
        <v>4021041</v>
      </c>
    </row>
    <row r="15" spans="1:8" ht="15">
      <c r="A15" s="58"/>
      <c r="B15" s="59">
        <v>90017</v>
      </c>
      <c r="C15" s="55"/>
      <c r="D15" s="60" t="s">
        <v>72</v>
      </c>
      <c r="E15" s="61">
        <f>E53</f>
        <v>3929548</v>
      </c>
      <c r="F15" s="61">
        <f>F53</f>
        <v>0</v>
      </c>
      <c r="G15" s="61">
        <f>G53</f>
        <v>91493</v>
      </c>
      <c r="H15" s="61">
        <f>E15-F15+G15</f>
        <v>4021041</v>
      </c>
    </row>
    <row r="16" spans="1:8" ht="15">
      <c r="A16" s="58"/>
      <c r="B16" s="62"/>
      <c r="C16" s="62"/>
      <c r="D16" s="248" t="s">
        <v>76</v>
      </c>
      <c r="E16" s="63">
        <v>200000</v>
      </c>
      <c r="F16" s="63"/>
      <c r="G16" s="63"/>
      <c r="H16" s="61">
        <f>E16-F16+G16</f>
        <v>200000</v>
      </c>
    </row>
    <row r="17" spans="1:8" ht="15">
      <c r="A17" s="67"/>
      <c r="B17" s="68"/>
      <c r="C17" s="68"/>
      <c r="D17" s="56" t="s">
        <v>77</v>
      </c>
      <c r="E17" s="66">
        <f>SUM(E14+E16)</f>
        <v>4129548</v>
      </c>
      <c r="F17" s="66">
        <f>SUM(F14+F16)</f>
        <v>0</v>
      </c>
      <c r="G17" s="66">
        <f>SUM(G14+G16)</f>
        <v>91493</v>
      </c>
      <c r="H17" s="66">
        <f>SUM(H14+H16)</f>
        <v>4221041</v>
      </c>
    </row>
    <row r="18" spans="1:8" ht="15">
      <c r="A18" s="69"/>
      <c r="B18" s="65"/>
      <c r="C18" s="65"/>
      <c r="D18" s="70"/>
      <c r="E18" s="70"/>
      <c r="F18" s="70"/>
      <c r="G18" s="70"/>
      <c r="H18" s="71"/>
    </row>
    <row r="19" spans="1:8" ht="15">
      <c r="A19" s="69"/>
      <c r="B19" s="65"/>
      <c r="C19" s="65"/>
      <c r="D19" s="70"/>
      <c r="E19" s="70"/>
      <c r="F19" s="70"/>
      <c r="G19" s="70"/>
      <c r="H19" s="71"/>
    </row>
    <row r="20" spans="4:7" ht="15">
      <c r="D20" s="74"/>
      <c r="E20" s="74"/>
      <c r="F20" s="74"/>
      <c r="G20" s="74"/>
    </row>
    <row r="22" spans="1:7" ht="12.75">
      <c r="A22" s="49"/>
      <c r="B22" s="50"/>
      <c r="D22" s="75"/>
      <c r="E22" s="75"/>
      <c r="F22" s="75"/>
      <c r="G22" s="75"/>
    </row>
    <row r="23" spans="1:7" ht="20.25">
      <c r="A23" s="49"/>
      <c r="B23" s="50"/>
      <c r="C23" s="50"/>
      <c r="D23" s="76"/>
      <c r="E23" s="76"/>
      <c r="F23" s="76"/>
      <c r="G23" s="76"/>
    </row>
    <row r="24" spans="3:7" ht="12.75">
      <c r="C24" s="77"/>
      <c r="D24" s="38"/>
      <c r="E24" s="38"/>
      <c r="F24" s="38"/>
      <c r="G24" s="38"/>
    </row>
    <row r="25" spans="3:7" ht="12.75">
      <c r="C25" s="77"/>
      <c r="D25" s="38"/>
      <c r="E25" s="38"/>
      <c r="F25" s="38"/>
      <c r="G25" s="38"/>
    </row>
    <row r="26" ht="12.75">
      <c r="C26" s="77"/>
    </row>
    <row r="27" ht="12.75">
      <c r="C27" s="77"/>
    </row>
    <row r="37" spans="4:7" ht="12.75">
      <c r="D37" s="79"/>
      <c r="E37" s="79"/>
      <c r="F37" s="79"/>
      <c r="G37" s="79"/>
    </row>
    <row r="38" spans="1:8" ht="20.25">
      <c r="A38" s="296" t="s">
        <v>195</v>
      </c>
      <c r="B38" s="297"/>
      <c r="C38" s="297"/>
      <c r="D38" s="297"/>
      <c r="E38" s="297"/>
      <c r="F38" s="297"/>
      <c r="G38" s="297"/>
      <c r="H38" s="297"/>
    </row>
    <row r="39" spans="1:8" ht="12.75" customHeight="1">
      <c r="A39" s="291" t="s">
        <v>1</v>
      </c>
      <c r="B39" s="292"/>
      <c r="C39" s="293"/>
      <c r="D39" s="294" t="s">
        <v>70</v>
      </c>
      <c r="E39" s="289" t="s">
        <v>39</v>
      </c>
      <c r="F39" s="289" t="s">
        <v>9</v>
      </c>
      <c r="G39" s="289" t="s">
        <v>10</v>
      </c>
      <c r="H39" s="289" t="s">
        <v>67</v>
      </c>
    </row>
    <row r="40" spans="1:8" ht="12.75" customHeight="1">
      <c r="A40" s="51" t="s">
        <v>3</v>
      </c>
      <c r="B40" s="52" t="s">
        <v>29</v>
      </c>
      <c r="C40" s="52" t="s">
        <v>7</v>
      </c>
      <c r="D40" s="295"/>
      <c r="E40" s="290"/>
      <c r="F40" s="290"/>
      <c r="G40" s="290"/>
      <c r="H40" s="290"/>
    </row>
    <row r="41" spans="1:8" ht="15">
      <c r="A41" s="53">
        <v>900</v>
      </c>
      <c r="B41" s="54"/>
      <c r="C41" s="55"/>
      <c r="D41" s="56" t="s">
        <v>71</v>
      </c>
      <c r="E41" s="57">
        <f>SUM(E42)</f>
        <v>3929548</v>
      </c>
      <c r="F41" s="57">
        <f>SUM(F42)</f>
        <v>0</v>
      </c>
      <c r="G41" s="57">
        <f>SUM(G42)</f>
        <v>91493</v>
      </c>
      <c r="H41" s="57">
        <f>SUM(H42)</f>
        <v>4021041</v>
      </c>
    </row>
    <row r="42" spans="1:8" ht="15">
      <c r="A42" s="58"/>
      <c r="B42" s="59">
        <v>90017</v>
      </c>
      <c r="C42" s="55"/>
      <c r="D42" s="60" t="s">
        <v>72</v>
      </c>
      <c r="E42" s="61">
        <f>SUM(E43:E46)</f>
        <v>3929548</v>
      </c>
      <c r="F42" s="61">
        <f>SUM(F43:F46)</f>
        <v>0</v>
      </c>
      <c r="G42" s="61">
        <f>SUM(G43:G46)</f>
        <v>91493</v>
      </c>
      <c r="H42" s="61">
        <f>SUM(H43:H46)</f>
        <v>4021041</v>
      </c>
    </row>
    <row r="43" spans="1:8" ht="15">
      <c r="A43" s="58"/>
      <c r="B43" s="62"/>
      <c r="C43" s="80" t="s">
        <v>78</v>
      </c>
      <c r="D43" s="81" t="s">
        <v>79</v>
      </c>
      <c r="E43" s="61">
        <v>3281000</v>
      </c>
      <c r="F43" s="61"/>
      <c r="G43" s="61"/>
      <c r="H43" s="61">
        <f aca="true" t="shared" si="0" ref="H43:H48">E43-F43+G43</f>
        <v>3281000</v>
      </c>
    </row>
    <row r="44" spans="1:8" ht="15">
      <c r="A44" s="58"/>
      <c r="B44" s="62"/>
      <c r="C44" s="80" t="s">
        <v>65</v>
      </c>
      <c r="D44" s="81" t="s">
        <v>80</v>
      </c>
      <c r="E44" s="61">
        <v>20000</v>
      </c>
      <c r="F44" s="61"/>
      <c r="G44" s="61"/>
      <c r="H44" s="61">
        <f t="shared" si="0"/>
        <v>20000</v>
      </c>
    </row>
    <row r="45" spans="1:8" ht="15">
      <c r="A45" s="58"/>
      <c r="B45" s="62"/>
      <c r="C45" s="80" t="s">
        <v>81</v>
      </c>
      <c r="D45" s="81" t="s">
        <v>82</v>
      </c>
      <c r="E45" s="61">
        <v>5000</v>
      </c>
      <c r="F45" s="61"/>
      <c r="G45" s="61"/>
      <c r="H45" s="61">
        <f t="shared" si="0"/>
        <v>5000</v>
      </c>
    </row>
    <row r="46" spans="1:8" ht="15">
      <c r="A46" s="58"/>
      <c r="B46" s="62"/>
      <c r="C46" s="80">
        <v>2650</v>
      </c>
      <c r="D46" s="81" t="s">
        <v>105</v>
      </c>
      <c r="E46" s="61">
        <v>623548</v>
      </c>
      <c r="F46" s="61"/>
      <c r="G46" s="61">
        <v>91493</v>
      </c>
      <c r="H46" s="61">
        <f t="shared" si="0"/>
        <v>715041</v>
      </c>
    </row>
    <row r="47" spans="1:8" ht="15">
      <c r="A47" s="58"/>
      <c r="B47" s="62"/>
      <c r="C47" s="82"/>
      <c r="D47" s="81" t="s">
        <v>83</v>
      </c>
      <c r="E47" s="61">
        <v>0</v>
      </c>
      <c r="F47" s="61"/>
      <c r="G47" s="61"/>
      <c r="H47" s="61">
        <f t="shared" si="0"/>
        <v>0</v>
      </c>
    </row>
    <row r="48" spans="1:8" ht="15">
      <c r="A48" s="58"/>
      <c r="B48" s="62"/>
      <c r="C48" s="62"/>
      <c r="D48" s="247" t="s">
        <v>73</v>
      </c>
      <c r="E48" s="63">
        <v>200000</v>
      </c>
      <c r="F48" s="63"/>
      <c r="G48" s="63"/>
      <c r="H48" s="61">
        <f t="shared" si="0"/>
        <v>200000</v>
      </c>
    </row>
    <row r="49" spans="1:8" ht="15">
      <c r="A49" s="58"/>
      <c r="B49" s="62"/>
      <c r="C49" s="62"/>
      <c r="D49" s="56" t="s">
        <v>74</v>
      </c>
      <c r="E49" s="66">
        <f>SUM(E41+E48)</f>
        <v>4129548</v>
      </c>
      <c r="F49" s="66">
        <f>SUM(F41+F48)</f>
        <v>0</v>
      </c>
      <c r="G49" s="66">
        <f>SUM(G41+G48)</f>
        <v>91493</v>
      </c>
      <c r="H49" s="66">
        <f>SUM(H41+H48)</f>
        <v>4221041</v>
      </c>
    </row>
    <row r="50" spans="1:8" ht="12.75" customHeight="1">
      <c r="A50" s="291" t="s">
        <v>1</v>
      </c>
      <c r="B50" s="292"/>
      <c r="C50" s="293"/>
      <c r="D50" s="294" t="s">
        <v>75</v>
      </c>
      <c r="E50" s="289" t="s">
        <v>39</v>
      </c>
      <c r="F50" s="289" t="s">
        <v>9</v>
      </c>
      <c r="G50" s="289" t="s">
        <v>10</v>
      </c>
      <c r="H50" s="289" t="s">
        <v>67</v>
      </c>
    </row>
    <row r="51" spans="1:8" ht="12.75" customHeight="1">
      <c r="A51" s="51" t="s">
        <v>3</v>
      </c>
      <c r="B51" s="52" t="s">
        <v>29</v>
      </c>
      <c r="C51" s="52" t="s">
        <v>7</v>
      </c>
      <c r="D51" s="295"/>
      <c r="E51" s="290"/>
      <c r="F51" s="290"/>
      <c r="G51" s="290"/>
      <c r="H51" s="290"/>
    </row>
    <row r="52" spans="1:8" ht="15">
      <c r="A52" s="53">
        <v>900</v>
      </c>
      <c r="B52" s="54"/>
      <c r="C52" s="55"/>
      <c r="D52" s="56" t="s">
        <v>71</v>
      </c>
      <c r="E52" s="57">
        <f>SUM(E53)</f>
        <v>3929548</v>
      </c>
      <c r="F52" s="57">
        <f>SUM(F53)</f>
        <v>0</v>
      </c>
      <c r="G52" s="57">
        <f>SUM(G53)</f>
        <v>91493</v>
      </c>
      <c r="H52" s="57">
        <f>SUM(H53)</f>
        <v>4021041</v>
      </c>
    </row>
    <row r="53" spans="1:8" ht="15">
      <c r="A53" s="58"/>
      <c r="B53" s="59">
        <v>90017</v>
      </c>
      <c r="C53" s="55"/>
      <c r="D53" s="60" t="s">
        <v>72</v>
      </c>
      <c r="E53" s="61">
        <f>SUM(E54:E69)</f>
        <v>3929548</v>
      </c>
      <c r="F53" s="61">
        <f>SUM(F54:F69)</f>
        <v>0</v>
      </c>
      <c r="G53" s="61">
        <f>SUM(G54:G69)</f>
        <v>91493</v>
      </c>
      <c r="H53" s="61">
        <f>SUM(H54:H69)</f>
        <v>4021041</v>
      </c>
    </row>
    <row r="54" spans="1:8" ht="15">
      <c r="A54" s="58"/>
      <c r="B54" s="62"/>
      <c r="C54" s="80">
        <v>3020</v>
      </c>
      <c r="D54" s="83" t="s">
        <v>84</v>
      </c>
      <c r="E54" s="61">
        <v>14000</v>
      </c>
      <c r="F54" s="61"/>
      <c r="G54" s="61"/>
      <c r="H54" s="61">
        <f aca="true" t="shared" si="1" ref="H54:H70">E54-F54+G54</f>
        <v>14000</v>
      </c>
    </row>
    <row r="55" spans="1:8" ht="15">
      <c r="A55" s="58"/>
      <c r="B55" s="62"/>
      <c r="C55" s="59">
        <v>4010</v>
      </c>
      <c r="D55" s="83" t="s">
        <v>85</v>
      </c>
      <c r="E55" s="61">
        <v>1600000</v>
      </c>
      <c r="F55" s="61"/>
      <c r="G55" s="61"/>
      <c r="H55" s="61">
        <f t="shared" si="1"/>
        <v>1600000</v>
      </c>
    </row>
    <row r="56" spans="1:8" ht="15">
      <c r="A56" s="58"/>
      <c r="B56" s="62"/>
      <c r="C56" s="59">
        <v>4040</v>
      </c>
      <c r="D56" s="83" t="s">
        <v>86</v>
      </c>
      <c r="E56" s="61">
        <v>130000</v>
      </c>
      <c r="F56" s="61"/>
      <c r="G56" s="61"/>
      <c r="H56" s="61">
        <f t="shared" si="1"/>
        <v>130000</v>
      </c>
    </row>
    <row r="57" spans="1:8" ht="15">
      <c r="A57" s="58"/>
      <c r="B57" s="62"/>
      <c r="C57" s="59">
        <v>4110</v>
      </c>
      <c r="D57" s="83" t="s">
        <v>87</v>
      </c>
      <c r="E57" s="61">
        <v>320000</v>
      </c>
      <c r="F57" s="61"/>
      <c r="G57" s="61"/>
      <c r="H57" s="61">
        <f t="shared" si="1"/>
        <v>320000</v>
      </c>
    </row>
    <row r="58" spans="1:8" ht="15">
      <c r="A58" s="58"/>
      <c r="B58" s="62"/>
      <c r="C58" s="59">
        <v>4120</v>
      </c>
      <c r="D58" s="83" t="s">
        <v>88</v>
      </c>
      <c r="E58" s="61">
        <v>42000</v>
      </c>
      <c r="F58" s="61"/>
      <c r="G58" s="61"/>
      <c r="H58" s="61">
        <f t="shared" si="1"/>
        <v>42000</v>
      </c>
    </row>
    <row r="59" spans="1:8" ht="15">
      <c r="A59" s="58"/>
      <c r="B59" s="62"/>
      <c r="C59" s="59">
        <v>4210</v>
      </c>
      <c r="D59" s="83" t="s">
        <v>89</v>
      </c>
      <c r="E59" s="61">
        <v>852978</v>
      </c>
      <c r="F59" s="61"/>
      <c r="G59" s="61">
        <v>11870</v>
      </c>
      <c r="H59" s="61">
        <f t="shared" si="1"/>
        <v>864848</v>
      </c>
    </row>
    <row r="60" spans="1:8" ht="15">
      <c r="A60" s="58"/>
      <c r="B60" s="62"/>
      <c r="C60" s="59">
        <v>4260</v>
      </c>
      <c r="D60" s="83" t="s">
        <v>90</v>
      </c>
      <c r="E60" s="61">
        <v>300000</v>
      </c>
      <c r="F60" s="61"/>
      <c r="G60" s="61"/>
      <c r="H60" s="61">
        <f t="shared" si="1"/>
        <v>300000</v>
      </c>
    </row>
    <row r="61" spans="1:8" ht="15">
      <c r="A61" s="58"/>
      <c r="B61" s="62"/>
      <c r="C61" s="59">
        <v>4270</v>
      </c>
      <c r="D61" s="83" t="s">
        <v>91</v>
      </c>
      <c r="E61" s="61">
        <v>176570</v>
      </c>
      <c r="F61" s="61"/>
      <c r="G61" s="61">
        <v>14493</v>
      </c>
      <c r="H61" s="61">
        <f t="shared" si="1"/>
        <v>191063</v>
      </c>
    </row>
    <row r="62" spans="1:8" ht="15">
      <c r="A62" s="58"/>
      <c r="B62" s="62"/>
      <c r="C62" s="59">
        <v>4300</v>
      </c>
      <c r="D62" s="83" t="s">
        <v>92</v>
      </c>
      <c r="E62" s="61">
        <v>210000</v>
      </c>
      <c r="F62" s="61"/>
      <c r="G62" s="61">
        <v>40000</v>
      </c>
      <c r="H62" s="61">
        <f t="shared" si="1"/>
        <v>250000</v>
      </c>
    </row>
    <row r="63" spans="1:8" ht="15">
      <c r="A63" s="58"/>
      <c r="B63" s="62"/>
      <c r="C63" s="59">
        <v>4410</v>
      </c>
      <c r="D63" s="83" t="s">
        <v>93</v>
      </c>
      <c r="E63" s="36">
        <v>20000</v>
      </c>
      <c r="F63" s="36"/>
      <c r="G63" s="36">
        <v>5000</v>
      </c>
      <c r="H63" s="61">
        <f t="shared" si="1"/>
        <v>25000</v>
      </c>
    </row>
    <row r="64" spans="1:8" ht="15">
      <c r="A64" s="58"/>
      <c r="B64" s="62"/>
      <c r="C64" s="59">
        <v>4430</v>
      </c>
      <c r="D64" s="83" t="s">
        <v>94</v>
      </c>
      <c r="E64" s="61">
        <v>130000</v>
      </c>
      <c r="F64" s="61"/>
      <c r="G64" s="61">
        <v>10000</v>
      </c>
      <c r="H64" s="61">
        <f t="shared" si="1"/>
        <v>140000</v>
      </c>
    </row>
    <row r="65" spans="1:8" ht="15">
      <c r="A65" s="58"/>
      <c r="B65" s="62"/>
      <c r="C65" s="59">
        <v>4440</v>
      </c>
      <c r="D65" s="83" t="s">
        <v>95</v>
      </c>
      <c r="E65" s="61">
        <v>60000</v>
      </c>
      <c r="F65" s="61"/>
      <c r="G65" s="61"/>
      <c r="H65" s="61">
        <f t="shared" si="1"/>
        <v>60000</v>
      </c>
    </row>
    <row r="66" spans="1:8" ht="15">
      <c r="A66" s="58"/>
      <c r="B66" s="62"/>
      <c r="C66" s="59">
        <v>4480</v>
      </c>
      <c r="D66" s="81" t="s">
        <v>96</v>
      </c>
      <c r="E66" s="61">
        <v>10000</v>
      </c>
      <c r="F66" s="61"/>
      <c r="G66" s="61"/>
      <c r="H66" s="61">
        <f t="shared" si="1"/>
        <v>10000</v>
      </c>
    </row>
    <row r="67" spans="1:8" ht="15">
      <c r="A67" s="58"/>
      <c r="B67" s="62"/>
      <c r="C67" s="59">
        <v>4500</v>
      </c>
      <c r="D67" s="81" t="s">
        <v>97</v>
      </c>
      <c r="E67" s="61">
        <v>3000</v>
      </c>
      <c r="F67" s="61"/>
      <c r="G67" s="61">
        <v>5000</v>
      </c>
      <c r="H67" s="61">
        <f t="shared" si="1"/>
        <v>8000</v>
      </c>
    </row>
    <row r="68" spans="1:8" ht="15">
      <c r="A68" s="58"/>
      <c r="B68" s="62"/>
      <c r="C68" s="59">
        <v>4530</v>
      </c>
      <c r="D68" s="81" t="s">
        <v>130</v>
      </c>
      <c r="E68" s="61">
        <v>25000</v>
      </c>
      <c r="F68" s="61"/>
      <c r="G68" s="61"/>
      <c r="H68" s="61">
        <f t="shared" si="1"/>
        <v>25000</v>
      </c>
    </row>
    <row r="69" spans="1:8" ht="15">
      <c r="A69" s="58"/>
      <c r="B69" s="62"/>
      <c r="C69" s="59">
        <v>6080</v>
      </c>
      <c r="D69" s="81" t="s">
        <v>98</v>
      </c>
      <c r="E69" s="61">
        <v>36000</v>
      </c>
      <c r="F69" s="61"/>
      <c r="G69" s="61">
        <v>5130</v>
      </c>
      <c r="H69" s="61">
        <f t="shared" si="1"/>
        <v>41130</v>
      </c>
    </row>
    <row r="70" spans="1:8" ht="15">
      <c r="A70" s="58"/>
      <c r="B70" s="62"/>
      <c r="C70" s="62"/>
      <c r="D70" s="247" t="s">
        <v>76</v>
      </c>
      <c r="E70" s="63">
        <v>200000</v>
      </c>
      <c r="F70" s="63"/>
      <c r="G70" s="63"/>
      <c r="H70" s="61">
        <f t="shared" si="1"/>
        <v>200000</v>
      </c>
    </row>
    <row r="71" spans="1:8" ht="15">
      <c r="A71" s="67"/>
      <c r="B71" s="68"/>
      <c r="C71" s="68"/>
      <c r="D71" s="56" t="s">
        <v>77</v>
      </c>
      <c r="E71" s="66">
        <f>SUM(E52+E70)</f>
        <v>4129548</v>
      </c>
      <c r="F71" s="66">
        <f>SUM(F52+F70)</f>
        <v>0</v>
      </c>
      <c r="G71" s="66">
        <f>SUM(G52+G70)</f>
        <v>91493</v>
      </c>
      <c r="H71" s="66">
        <f>SUM(H52+H70)</f>
        <v>4221041</v>
      </c>
    </row>
  </sheetData>
  <mergeCells count="30">
    <mergeCell ref="A5:H5"/>
    <mergeCell ref="A50:C50"/>
    <mergeCell ref="D50:D51"/>
    <mergeCell ref="G6:G7"/>
    <mergeCell ref="G12:G13"/>
    <mergeCell ref="G39:G40"/>
    <mergeCell ref="G50:G51"/>
    <mergeCell ref="H6:H7"/>
    <mergeCell ref="A12:C12"/>
    <mergeCell ref="D12:D13"/>
    <mergeCell ref="D1:H1"/>
    <mergeCell ref="D2:H2"/>
    <mergeCell ref="D3:H3"/>
    <mergeCell ref="D4:H4"/>
    <mergeCell ref="F39:F40"/>
    <mergeCell ref="H12:H13"/>
    <mergeCell ref="E6:E7"/>
    <mergeCell ref="F6:F7"/>
    <mergeCell ref="E12:E13"/>
    <mergeCell ref="F12:F13"/>
    <mergeCell ref="F50:F51"/>
    <mergeCell ref="A6:C6"/>
    <mergeCell ref="D6:D7"/>
    <mergeCell ref="H50:H51"/>
    <mergeCell ref="A38:H38"/>
    <mergeCell ref="A39:C39"/>
    <mergeCell ref="D39:D40"/>
    <mergeCell ref="H39:H40"/>
    <mergeCell ref="E39:E40"/>
    <mergeCell ref="E50:E51"/>
  </mergeCells>
  <printOptions/>
  <pageMargins left="0" right="0" top="0.5905511811023623" bottom="0.3937007874015748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1" sqref="A1:E11"/>
    </sheetView>
  </sheetViews>
  <sheetFormatPr defaultColWidth="9.00390625" defaultRowHeight="12.75"/>
  <cols>
    <col min="1" max="1" width="5.00390625" style="2" customWidth="1"/>
    <col min="2" max="2" width="29.25390625" style="2" customWidth="1"/>
    <col min="3" max="3" width="17.875" style="2" customWidth="1"/>
    <col min="4" max="4" width="20.125" style="2" customWidth="1"/>
    <col min="5" max="5" width="18.75390625" style="2" customWidth="1"/>
    <col min="6" max="16384" width="9.125" style="2" customWidth="1"/>
  </cols>
  <sheetData>
    <row r="1" spans="3:5" ht="12.75">
      <c r="C1" s="316" t="s">
        <v>143</v>
      </c>
      <c r="D1" s="317"/>
      <c r="E1" s="317"/>
    </row>
    <row r="2" spans="3:5" ht="14.25">
      <c r="C2" s="318" t="str">
        <f>Dane!B1</f>
        <v>do Uchwały Nr XXII/149/2004</v>
      </c>
      <c r="D2" s="319"/>
      <c r="E2" s="319"/>
    </row>
    <row r="3" spans="3:5" ht="15">
      <c r="C3" s="320" t="s">
        <v>15</v>
      </c>
      <c r="D3" s="321"/>
      <c r="E3" s="321"/>
    </row>
    <row r="4" spans="3:5" ht="12.75">
      <c r="C4" s="304" t="str">
        <f>Dane!B2</f>
        <v>z dnia 30 grudnia 2004 roku</v>
      </c>
      <c r="D4" s="317"/>
      <c r="E4" s="317"/>
    </row>
    <row r="5" spans="1:5" ht="18">
      <c r="A5" s="307" t="s">
        <v>196</v>
      </c>
      <c r="B5" s="308"/>
      <c r="C5" s="308"/>
      <c r="D5" s="308"/>
      <c r="E5" s="308"/>
    </row>
    <row r="6" spans="1:5" ht="18.75" thickBot="1">
      <c r="A6" s="307" t="s">
        <v>197</v>
      </c>
      <c r="B6" s="308"/>
      <c r="C6" s="308"/>
      <c r="D6" s="308"/>
      <c r="E6" s="308"/>
    </row>
    <row r="7" spans="1:5" ht="18">
      <c r="A7" s="309" t="s">
        <v>16</v>
      </c>
      <c r="B7" s="311" t="s">
        <v>109</v>
      </c>
      <c r="C7" s="313" t="s">
        <v>99</v>
      </c>
      <c r="D7" s="313" t="s">
        <v>100</v>
      </c>
      <c r="E7" s="315"/>
    </row>
    <row r="8" spans="1:5" ht="12.75">
      <c r="A8" s="310"/>
      <c r="B8" s="312"/>
      <c r="C8" s="314"/>
      <c r="D8" s="35" t="s">
        <v>101</v>
      </c>
      <c r="E8" s="39" t="s">
        <v>102</v>
      </c>
    </row>
    <row r="9" spans="1:5" ht="12.75">
      <c r="A9" s="40">
        <v>1</v>
      </c>
      <c r="B9" s="35">
        <v>2</v>
      </c>
      <c r="C9" s="35">
        <v>3</v>
      </c>
      <c r="D9" s="35">
        <v>4</v>
      </c>
      <c r="E9" s="39">
        <v>5</v>
      </c>
    </row>
    <row r="10" spans="1:5" ht="23.25">
      <c r="A10" s="41"/>
      <c r="B10" s="42" t="s">
        <v>77</v>
      </c>
      <c r="C10" s="43">
        <f>SUM(C11)</f>
        <v>715041</v>
      </c>
      <c r="D10" s="43">
        <f>SUM(D11)</f>
        <v>0</v>
      </c>
      <c r="E10" s="44">
        <f>SUM(E11)</f>
        <v>0</v>
      </c>
    </row>
    <row r="11" spans="1:5" ht="30.75" thickBot="1">
      <c r="A11" s="45" t="s">
        <v>103</v>
      </c>
      <c r="B11" s="46" t="s">
        <v>104</v>
      </c>
      <c r="C11" s="47">
        <v>715041</v>
      </c>
      <c r="D11" s="47">
        <v>0</v>
      </c>
      <c r="E11" s="48">
        <v>0</v>
      </c>
    </row>
  </sheetData>
  <mergeCells count="10">
    <mergeCell ref="C1:E1"/>
    <mergeCell ref="C2:E2"/>
    <mergeCell ref="C3:E3"/>
    <mergeCell ref="C4:E4"/>
    <mergeCell ref="A5:E5"/>
    <mergeCell ref="A6:E6"/>
    <mergeCell ref="A7:A8"/>
    <mergeCell ref="B7:B8"/>
    <mergeCell ref="C7:C8"/>
    <mergeCell ref="D7:E7"/>
  </mergeCells>
  <printOptions/>
  <pageMargins left="0.984251968503937" right="0" top="0.984251968503937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workbookViewId="0" topLeftCell="A1">
      <selection activeCell="N51" sqref="A1:N51"/>
    </sheetView>
  </sheetViews>
  <sheetFormatPr defaultColWidth="9.00390625" defaultRowHeight="12.75"/>
  <cols>
    <col min="1" max="1" width="4.375" style="4" customWidth="1"/>
    <col min="2" max="2" width="6.625" style="4" customWidth="1"/>
    <col min="3" max="3" width="5.75390625" style="4" customWidth="1"/>
    <col min="4" max="4" width="43.875" style="4" customWidth="1"/>
    <col min="5" max="5" width="6.875" style="141" customWidth="1"/>
    <col min="6" max="6" width="11.00390625" style="4" customWidth="1"/>
    <col min="7" max="7" width="11.125" style="4" customWidth="1"/>
    <col min="8" max="8" width="11.00390625" style="4" customWidth="1"/>
    <col min="9" max="9" width="11.375" style="4" customWidth="1"/>
    <col min="10" max="10" width="12.00390625" style="4" customWidth="1"/>
    <col min="11" max="12" width="10.00390625" style="4" customWidth="1"/>
    <col min="13" max="13" width="10.25390625" style="4" customWidth="1"/>
    <col min="14" max="14" width="12.75390625" style="4" customWidth="1"/>
    <col min="15" max="16" width="1.75390625" style="4" customWidth="1"/>
    <col min="17" max="16384" width="9.125" style="4" customWidth="1"/>
  </cols>
  <sheetData>
    <row r="1" spans="9:14" ht="12.75">
      <c r="I1" s="332" t="s">
        <v>22</v>
      </c>
      <c r="J1" s="333"/>
      <c r="K1" s="333"/>
      <c r="L1" s="333"/>
      <c r="M1" s="333"/>
      <c r="N1" s="333"/>
    </row>
    <row r="2" spans="9:14" ht="12.75">
      <c r="I2" s="334" t="str">
        <f>Dane!B1</f>
        <v>do Uchwały Nr XXII/149/2004</v>
      </c>
      <c r="J2" s="333"/>
      <c r="K2" s="333"/>
      <c r="L2" s="333"/>
      <c r="M2" s="333"/>
      <c r="N2" s="333"/>
    </row>
    <row r="3" spans="9:14" ht="15">
      <c r="I3" s="335" t="s">
        <v>15</v>
      </c>
      <c r="J3" s="336"/>
      <c r="K3" s="336"/>
      <c r="L3" s="336"/>
      <c r="M3" s="336"/>
      <c r="N3" s="336"/>
    </row>
    <row r="4" spans="9:14" ht="12.75">
      <c r="I4" s="334" t="str">
        <f>Dane!B2</f>
        <v>z dnia 30 grudnia 2004 roku</v>
      </c>
      <c r="J4" s="333"/>
      <c r="K4" s="333"/>
      <c r="L4" s="333"/>
      <c r="M4" s="333"/>
      <c r="N4" s="333"/>
    </row>
    <row r="5" spans="2:13" ht="18.75">
      <c r="B5" s="343" t="s">
        <v>40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</row>
    <row r="6" s="142" customFormat="1" ht="8.25">
      <c r="E6" s="143"/>
    </row>
    <row r="7" spans="1:14" ht="22.5" customHeight="1">
      <c r="A7" s="337" t="s">
        <v>1</v>
      </c>
      <c r="B7" s="338"/>
      <c r="C7" s="339"/>
      <c r="D7" s="344" t="s">
        <v>26</v>
      </c>
      <c r="E7" s="349" t="s">
        <v>27</v>
      </c>
      <c r="F7" s="322" t="s">
        <v>41</v>
      </c>
      <c r="G7" s="322" t="s">
        <v>42</v>
      </c>
      <c r="H7" s="322" t="s">
        <v>43</v>
      </c>
      <c r="I7" s="322" t="s">
        <v>44</v>
      </c>
      <c r="J7" s="346" t="s">
        <v>121</v>
      </c>
      <c r="K7" s="347"/>
      <c r="L7" s="347"/>
      <c r="M7" s="348"/>
      <c r="N7" s="322" t="s">
        <v>28</v>
      </c>
    </row>
    <row r="8" spans="1:14" ht="22.5" customHeight="1">
      <c r="A8" s="340"/>
      <c r="B8" s="341"/>
      <c r="C8" s="342"/>
      <c r="D8" s="345"/>
      <c r="E8" s="350"/>
      <c r="F8" s="331"/>
      <c r="G8" s="331"/>
      <c r="H8" s="331"/>
      <c r="I8" s="331"/>
      <c r="J8" s="146" t="s">
        <v>126</v>
      </c>
      <c r="K8" s="322" t="s">
        <v>119</v>
      </c>
      <c r="L8" s="322" t="s">
        <v>120</v>
      </c>
      <c r="M8" s="322" t="s">
        <v>133</v>
      </c>
      <c r="N8" s="331"/>
    </row>
    <row r="9" spans="1:14" ht="23.25" customHeight="1">
      <c r="A9" s="145" t="s">
        <v>3</v>
      </c>
      <c r="B9" s="145" t="s">
        <v>29</v>
      </c>
      <c r="C9" s="145" t="s">
        <v>7</v>
      </c>
      <c r="D9" s="261"/>
      <c r="E9" s="181" t="s">
        <v>30</v>
      </c>
      <c r="F9" s="259"/>
      <c r="G9" s="259"/>
      <c r="H9" s="259"/>
      <c r="I9" s="259"/>
      <c r="J9" s="146" t="s">
        <v>129</v>
      </c>
      <c r="K9" s="259"/>
      <c r="L9" s="259"/>
      <c r="M9" s="259"/>
      <c r="N9" s="259"/>
    </row>
    <row r="10" spans="1:14" s="141" customFormat="1" ht="12.75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  <c r="N10" s="147">
        <v>14</v>
      </c>
    </row>
    <row r="11" spans="1:14" ht="20.25" customHeight="1">
      <c r="A11" s="148"/>
      <c r="B11" s="323" t="s">
        <v>31</v>
      </c>
      <c r="C11" s="323"/>
      <c r="D11" s="324"/>
      <c r="E11" s="149"/>
      <c r="F11" s="150">
        <f aca="true" t="shared" si="0" ref="F11:M11">SUM(F12+F38)</f>
        <v>1848777</v>
      </c>
      <c r="G11" s="150">
        <f t="shared" si="0"/>
        <v>18457485</v>
      </c>
      <c r="H11" s="150">
        <f t="shared" si="0"/>
        <v>3510688</v>
      </c>
      <c r="I11" s="150">
        <f t="shared" si="0"/>
        <v>14946797</v>
      </c>
      <c r="J11" s="150">
        <f t="shared" si="0"/>
        <v>3359035</v>
      </c>
      <c r="K11" s="150">
        <f t="shared" si="0"/>
        <v>67153</v>
      </c>
      <c r="L11" s="150">
        <f t="shared" si="0"/>
        <v>84500</v>
      </c>
      <c r="M11" s="150">
        <f t="shared" si="0"/>
        <v>0</v>
      </c>
      <c r="N11" s="151"/>
    </row>
    <row r="12" spans="1:14" s="154" customFormat="1" ht="18" customHeight="1">
      <c r="A12" s="152" t="s">
        <v>32</v>
      </c>
      <c r="B12" s="325" t="s">
        <v>33</v>
      </c>
      <c r="C12" s="326"/>
      <c r="D12" s="326"/>
      <c r="E12" s="327"/>
      <c r="F12" s="153">
        <f aca="true" t="shared" si="1" ref="F12:M12">SUM(F13:F37)</f>
        <v>1848777</v>
      </c>
      <c r="G12" s="153">
        <f t="shared" si="1"/>
        <v>2097485</v>
      </c>
      <c r="H12" s="153">
        <f t="shared" si="1"/>
        <v>2097485</v>
      </c>
      <c r="I12" s="153">
        <f t="shared" si="1"/>
        <v>0</v>
      </c>
      <c r="J12" s="153">
        <f t="shared" si="1"/>
        <v>2000535</v>
      </c>
      <c r="K12" s="153">
        <f t="shared" si="1"/>
        <v>12450</v>
      </c>
      <c r="L12" s="153">
        <f t="shared" si="1"/>
        <v>84500</v>
      </c>
      <c r="M12" s="153">
        <f t="shared" si="1"/>
        <v>0</v>
      </c>
      <c r="N12" s="7"/>
    </row>
    <row r="13" spans="1:14" ht="22.5">
      <c r="A13" s="175" t="s">
        <v>13</v>
      </c>
      <c r="B13" s="155" t="s">
        <v>25</v>
      </c>
      <c r="C13" s="156">
        <v>6050</v>
      </c>
      <c r="D13" s="157" t="s">
        <v>47</v>
      </c>
      <c r="E13" s="158" t="s">
        <v>35</v>
      </c>
      <c r="F13" s="159">
        <v>50000</v>
      </c>
      <c r="G13" s="159">
        <v>5000</v>
      </c>
      <c r="H13" s="159">
        <v>5000</v>
      </c>
      <c r="I13" s="159">
        <f aca="true" t="shared" si="2" ref="I13:I37">G13-H13</f>
        <v>0</v>
      </c>
      <c r="J13" s="160">
        <f aca="true" t="shared" si="3" ref="J13:J37">H13-K13-L13-M13</f>
        <v>5000</v>
      </c>
      <c r="K13" s="160">
        <v>0</v>
      </c>
      <c r="L13" s="160">
        <v>0</v>
      </c>
      <c r="M13" s="160">
        <v>0</v>
      </c>
      <c r="N13" s="161" t="s">
        <v>45</v>
      </c>
    </row>
    <row r="14" spans="1:14" ht="12.75">
      <c r="A14" s="175" t="s">
        <v>13</v>
      </c>
      <c r="B14" s="155" t="s">
        <v>25</v>
      </c>
      <c r="C14" s="156">
        <v>6050</v>
      </c>
      <c r="D14" s="157" t="s">
        <v>144</v>
      </c>
      <c r="E14" s="158">
        <v>2004</v>
      </c>
      <c r="F14" s="159">
        <v>0</v>
      </c>
      <c r="G14" s="159">
        <v>6400</v>
      </c>
      <c r="H14" s="159">
        <v>6400</v>
      </c>
      <c r="I14" s="159">
        <f t="shared" si="2"/>
        <v>0</v>
      </c>
      <c r="J14" s="160">
        <f t="shared" si="3"/>
        <v>6400</v>
      </c>
      <c r="K14" s="160">
        <v>0</v>
      </c>
      <c r="L14" s="160">
        <v>0</v>
      </c>
      <c r="M14" s="160">
        <v>0</v>
      </c>
      <c r="N14" s="161" t="s">
        <v>45</v>
      </c>
    </row>
    <row r="15" spans="1:14" ht="22.5">
      <c r="A15" s="175" t="s">
        <v>13</v>
      </c>
      <c r="B15" s="155" t="s">
        <v>25</v>
      </c>
      <c r="C15" s="156">
        <v>6050</v>
      </c>
      <c r="D15" s="157" t="s">
        <v>137</v>
      </c>
      <c r="E15" s="158" t="s">
        <v>35</v>
      </c>
      <c r="F15" s="159">
        <v>74000</v>
      </c>
      <c r="G15" s="159">
        <v>31500</v>
      </c>
      <c r="H15" s="159">
        <v>31500</v>
      </c>
      <c r="I15" s="159">
        <f t="shared" si="2"/>
        <v>0</v>
      </c>
      <c r="J15" s="160">
        <f t="shared" si="3"/>
        <v>31500</v>
      </c>
      <c r="K15" s="160">
        <v>0</v>
      </c>
      <c r="L15" s="160">
        <v>0</v>
      </c>
      <c r="M15" s="160">
        <v>0</v>
      </c>
      <c r="N15" s="161" t="s">
        <v>45</v>
      </c>
    </row>
    <row r="16" spans="1:14" ht="22.5">
      <c r="A16" s="175" t="s">
        <v>13</v>
      </c>
      <c r="B16" s="155" t="s">
        <v>25</v>
      </c>
      <c r="C16" s="156">
        <v>6050</v>
      </c>
      <c r="D16" s="157" t="s">
        <v>46</v>
      </c>
      <c r="E16" s="158" t="s">
        <v>35</v>
      </c>
      <c r="F16" s="159">
        <v>62000</v>
      </c>
      <c r="G16" s="159">
        <v>269000</v>
      </c>
      <c r="H16" s="159">
        <v>269000</v>
      </c>
      <c r="I16" s="159">
        <f t="shared" si="2"/>
        <v>0</v>
      </c>
      <c r="J16" s="160">
        <f t="shared" si="3"/>
        <v>259950</v>
      </c>
      <c r="K16" s="160">
        <v>9050</v>
      </c>
      <c r="L16" s="160">
        <v>0</v>
      </c>
      <c r="M16" s="160">
        <v>0</v>
      </c>
      <c r="N16" s="161" t="s">
        <v>45</v>
      </c>
    </row>
    <row r="17" spans="1:14" ht="22.5">
      <c r="A17" s="175">
        <v>600</v>
      </c>
      <c r="B17" s="155">
        <v>60016</v>
      </c>
      <c r="C17" s="156">
        <v>6050</v>
      </c>
      <c r="D17" s="157" t="s">
        <v>110</v>
      </c>
      <c r="E17" s="158">
        <v>2004</v>
      </c>
      <c r="F17" s="159">
        <v>0</v>
      </c>
      <c r="G17" s="159">
        <v>9000</v>
      </c>
      <c r="H17" s="159">
        <v>9000</v>
      </c>
      <c r="I17" s="159">
        <f t="shared" si="2"/>
        <v>0</v>
      </c>
      <c r="J17" s="160">
        <f t="shared" si="3"/>
        <v>9000</v>
      </c>
      <c r="K17" s="160">
        <v>0</v>
      </c>
      <c r="L17" s="160">
        <v>0</v>
      </c>
      <c r="M17" s="160">
        <v>0</v>
      </c>
      <c r="N17" s="161" t="s">
        <v>45</v>
      </c>
    </row>
    <row r="18" spans="1:14" ht="22.5">
      <c r="A18" s="175">
        <v>600</v>
      </c>
      <c r="B18" s="155">
        <v>60016</v>
      </c>
      <c r="C18" s="156">
        <v>6050</v>
      </c>
      <c r="D18" s="157" t="s">
        <v>116</v>
      </c>
      <c r="E18" s="158">
        <v>2004</v>
      </c>
      <c r="F18" s="159">
        <v>0</v>
      </c>
      <c r="G18" s="159">
        <v>46000</v>
      </c>
      <c r="H18" s="159">
        <v>46000</v>
      </c>
      <c r="I18" s="159">
        <f t="shared" si="2"/>
        <v>0</v>
      </c>
      <c r="J18" s="160">
        <f t="shared" si="3"/>
        <v>46000</v>
      </c>
      <c r="K18" s="160">
        <v>0</v>
      </c>
      <c r="L18" s="160">
        <v>0</v>
      </c>
      <c r="M18" s="160">
        <v>0</v>
      </c>
      <c r="N18" s="161" t="s">
        <v>202</v>
      </c>
    </row>
    <row r="19" spans="1:14" ht="22.5">
      <c r="A19" s="175">
        <v>600</v>
      </c>
      <c r="B19" s="155">
        <v>60016</v>
      </c>
      <c r="C19" s="156">
        <v>6050</v>
      </c>
      <c r="D19" s="157" t="s">
        <v>118</v>
      </c>
      <c r="E19" s="158">
        <v>2004</v>
      </c>
      <c r="F19" s="159">
        <v>0</v>
      </c>
      <c r="G19" s="159">
        <v>69000</v>
      </c>
      <c r="H19" s="159">
        <v>69000</v>
      </c>
      <c r="I19" s="159">
        <f t="shared" si="2"/>
        <v>0</v>
      </c>
      <c r="J19" s="160">
        <f t="shared" si="3"/>
        <v>69000</v>
      </c>
      <c r="K19" s="160">
        <v>0</v>
      </c>
      <c r="L19" s="160">
        <v>0</v>
      </c>
      <c r="M19" s="160">
        <v>0</v>
      </c>
      <c r="N19" s="161" t="s">
        <v>202</v>
      </c>
    </row>
    <row r="20" spans="1:14" ht="22.5">
      <c r="A20" s="175">
        <v>600</v>
      </c>
      <c r="B20" s="155">
        <v>60016</v>
      </c>
      <c r="C20" s="156">
        <v>6050</v>
      </c>
      <c r="D20" s="157" t="s">
        <v>48</v>
      </c>
      <c r="E20" s="158" t="s">
        <v>35</v>
      </c>
      <c r="F20" s="159">
        <v>40000</v>
      </c>
      <c r="G20" s="159">
        <v>114000</v>
      </c>
      <c r="H20" s="159">
        <v>114000</v>
      </c>
      <c r="I20" s="159">
        <f t="shared" si="2"/>
        <v>0</v>
      </c>
      <c r="J20" s="160">
        <f t="shared" si="3"/>
        <v>114000</v>
      </c>
      <c r="K20" s="160">
        <v>0</v>
      </c>
      <c r="L20" s="160">
        <v>0</v>
      </c>
      <c r="M20" s="160">
        <v>0</v>
      </c>
      <c r="N20" s="161" t="s">
        <v>202</v>
      </c>
    </row>
    <row r="21" spans="1:14" ht="22.5">
      <c r="A21" s="175">
        <v>750</v>
      </c>
      <c r="B21" s="155">
        <v>75023</v>
      </c>
      <c r="C21" s="156">
        <v>6060</v>
      </c>
      <c r="D21" s="157" t="s">
        <v>51</v>
      </c>
      <c r="E21" s="158">
        <v>2004</v>
      </c>
      <c r="F21" s="159">
        <v>0</v>
      </c>
      <c r="G21" s="159">
        <v>43000</v>
      </c>
      <c r="H21" s="159">
        <v>43000</v>
      </c>
      <c r="I21" s="159">
        <f t="shared" si="2"/>
        <v>0</v>
      </c>
      <c r="J21" s="160">
        <f t="shared" si="3"/>
        <v>43000</v>
      </c>
      <c r="K21" s="160">
        <v>0</v>
      </c>
      <c r="L21" s="160">
        <v>0</v>
      </c>
      <c r="M21" s="160">
        <v>0</v>
      </c>
      <c r="N21" s="161"/>
    </row>
    <row r="22" spans="1:14" ht="12.75">
      <c r="A22" s="175">
        <v>754</v>
      </c>
      <c r="B22" s="155">
        <v>75412</v>
      </c>
      <c r="C22" s="156">
        <v>6060</v>
      </c>
      <c r="D22" s="157" t="s">
        <v>125</v>
      </c>
      <c r="E22" s="158">
        <v>2004</v>
      </c>
      <c r="F22" s="159">
        <v>0</v>
      </c>
      <c r="G22" s="159">
        <v>39000</v>
      </c>
      <c r="H22" s="159">
        <v>39000</v>
      </c>
      <c r="I22" s="159">
        <f t="shared" si="2"/>
        <v>0</v>
      </c>
      <c r="J22" s="160">
        <f t="shared" si="3"/>
        <v>39000</v>
      </c>
      <c r="K22" s="160">
        <v>0</v>
      </c>
      <c r="L22" s="160">
        <v>0</v>
      </c>
      <c r="M22" s="160">
        <v>0</v>
      </c>
      <c r="N22" s="161"/>
    </row>
    <row r="23" spans="1:14" ht="22.5">
      <c r="A23" s="176">
        <v>801</v>
      </c>
      <c r="B23" s="156">
        <v>80101</v>
      </c>
      <c r="C23" s="156">
        <v>6050</v>
      </c>
      <c r="D23" s="157" t="s">
        <v>52</v>
      </c>
      <c r="E23" s="158" t="s">
        <v>36</v>
      </c>
      <c r="F23" s="159">
        <v>1595777</v>
      </c>
      <c r="G23" s="159">
        <v>512736</v>
      </c>
      <c r="H23" s="159">
        <v>512736</v>
      </c>
      <c r="I23" s="159">
        <f t="shared" si="2"/>
        <v>0</v>
      </c>
      <c r="J23" s="160">
        <f t="shared" si="3"/>
        <v>512736</v>
      </c>
      <c r="K23" s="160">
        <v>0</v>
      </c>
      <c r="L23" s="160">
        <v>0</v>
      </c>
      <c r="M23" s="160">
        <v>0</v>
      </c>
      <c r="N23" s="161" t="s">
        <v>37</v>
      </c>
    </row>
    <row r="24" spans="1:14" ht="22.5">
      <c r="A24" s="176">
        <v>801</v>
      </c>
      <c r="B24" s="156">
        <v>80110</v>
      </c>
      <c r="C24" s="156">
        <v>6050</v>
      </c>
      <c r="D24" s="157" t="s">
        <v>139</v>
      </c>
      <c r="E24" s="158">
        <v>2004</v>
      </c>
      <c r="F24" s="159">
        <v>0</v>
      </c>
      <c r="G24" s="159">
        <v>97050</v>
      </c>
      <c r="H24" s="159">
        <v>97050</v>
      </c>
      <c r="I24" s="159">
        <f t="shared" si="2"/>
        <v>0</v>
      </c>
      <c r="J24" s="160">
        <f t="shared" si="3"/>
        <v>97050</v>
      </c>
      <c r="K24" s="160">
        <v>0</v>
      </c>
      <c r="L24" s="160">
        <v>0</v>
      </c>
      <c r="M24" s="160">
        <v>0</v>
      </c>
      <c r="N24" s="161" t="s">
        <v>37</v>
      </c>
    </row>
    <row r="25" spans="1:14" ht="22.5">
      <c r="A25" s="176">
        <v>801</v>
      </c>
      <c r="B25" s="156">
        <v>80110</v>
      </c>
      <c r="C25" s="156">
        <v>6050</v>
      </c>
      <c r="D25" s="157" t="s">
        <v>138</v>
      </c>
      <c r="E25" s="158">
        <v>2004</v>
      </c>
      <c r="F25" s="159">
        <v>0</v>
      </c>
      <c r="G25" s="159">
        <v>102950</v>
      </c>
      <c r="H25" s="159">
        <v>102950</v>
      </c>
      <c r="I25" s="159">
        <f t="shared" si="2"/>
        <v>0</v>
      </c>
      <c r="J25" s="160">
        <f t="shared" si="3"/>
        <v>102950</v>
      </c>
      <c r="K25" s="160">
        <v>0</v>
      </c>
      <c r="L25" s="160">
        <v>0</v>
      </c>
      <c r="M25" s="160">
        <v>0</v>
      </c>
      <c r="N25" s="161" t="s">
        <v>37</v>
      </c>
    </row>
    <row r="26" spans="1:14" ht="12.75">
      <c r="A26" s="176">
        <v>801</v>
      </c>
      <c r="B26" s="156">
        <v>80110</v>
      </c>
      <c r="C26" s="156">
        <v>6060</v>
      </c>
      <c r="D26" s="157" t="s">
        <v>131</v>
      </c>
      <c r="E26" s="158">
        <v>2004</v>
      </c>
      <c r="F26" s="159">
        <v>0</v>
      </c>
      <c r="G26" s="159">
        <v>9000</v>
      </c>
      <c r="H26" s="159">
        <v>9000</v>
      </c>
      <c r="I26" s="159">
        <f t="shared" si="2"/>
        <v>0</v>
      </c>
      <c r="J26" s="160">
        <f t="shared" si="3"/>
        <v>9000</v>
      </c>
      <c r="K26" s="160">
        <v>0</v>
      </c>
      <c r="L26" s="160">
        <v>0</v>
      </c>
      <c r="M26" s="160">
        <v>0</v>
      </c>
      <c r="N26" s="161"/>
    </row>
    <row r="27" spans="1:14" ht="22.5">
      <c r="A27" s="176">
        <v>801</v>
      </c>
      <c r="B27" s="156">
        <v>80110</v>
      </c>
      <c r="C27" s="156">
        <v>6060</v>
      </c>
      <c r="D27" s="157" t="s">
        <v>132</v>
      </c>
      <c r="E27" s="158">
        <v>2004</v>
      </c>
      <c r="F27" s="159">
        <v>0</v>
      </c>
      <c r="G27" s="159">
        <v>280000</v>
      </c>
      <c r="H27" s="159">
        <v>280000</v>
      </c>
      <c r="I27" s="159">
        <f t="shared" si="2"/>
        <v>0</v>
      </c>
      <c r="J27" s="160">
        <f t="shared" si="3"/>
        <v>280000</v>
      </c>
      <c r="K27" s="160">
        <v>0</v>
      </c>
      <c r="L27" s="160">
        <v>0</v>
      </c>
      <c r="M27" s="160">
        <v>0</v>
      </c>
      <c r="N27" s="161"/>
    </row>
    <row r="28" spans="1:14" ht="12.75">
      <c r="A28" s="176">
        <v>801</v>
      </c>
      <c r="B28" s="156">
        <v>80195</v>
      </c>
      <c r="C28" s="156">
        <v>6060</v>
      </c>
      <c r="D28" s="157" t="s">
        <v>68</v>
      </c>
      <c r="E28" s="158">
        <v>2004</v>
      </c>
      <c r="F28" s="159">
        <v>0</v>
      </c>
      <c r="G28" s="159">
        <v>4500</v>
      </c>
      <c r="H28" s="159">
        <v>4500</v>
      </c>
      <c r="I28" s="159">
        <f t="shared" si="2"/>
        <v>0</v>
      </c>
      <c r="J28" s="160">
        <f t="shared" si="3"/>
        <v>4500</v>
      </c>
      <c r="K28" s="160">
        <v>0</v>
      </c>
      <c r="L28" s="160">
        <v>0</v>
      </c>
      <c r="M28" s="160">
        <v>0</v>
      </c>
      <c r="N28" s="161"/>
    </row>
    <row r="29" spans="1:14" ht="22.5">
      <c r="A29" s="176">
        <v>852</v>
      </c>
      <c r="B29" s="156">
        <v>85212</v>
      </c>
      <c r="C29" s="156">
        <v>6060</v>
      </c>
      <c r="D29" s="157" t="s">
        <v>117</v>
      </c>
      <c r="E29" s="158">
        <v>2004</v>
      </c>
      <c r="F29" s="159">
        <v>0</v>
      </c>
      <c r="G29" s="159">
        <v>7849</v>
      </c>
      <c r="H29" s="159">
        <v>7849</v>
      </c>
      <c r="I29" s="159">
        <f t="shared" si="2"/>
        <v>0</v>
      </c>
      <c r="J29" s="160">
        <f t="shared" si="3"/>
        <v>7849</v>
      </c>
      <c r="K29" s="160">
        <v>0</v>
      </c>
      <c r="L29" s="160">
        <v>0</v>
      </c>
      <c r="M29" s="160">
        <v>0</v>
      </c>
      <c r="N29" s="161"/>
    </row>
    <row r="30" spans="1:14" ht="22.5">
      <c r="A30" s="175">
        <v>900</v>
      </c>
      <c r="B30" s="155">
        <v>90001</v>
      </c>
      <c r="C30" s="156">
        <v>6050</v>
      </c>
      <c r="D30" s="157" t="s">
        <v>140</v>
      </c>
      <c r="E30" s="158">
        <v>2004</v>
      </c>
      <c r="F30" s="159">
        <v>0</v>
      </c>
      <c r="G30" s="159">
        <v>190000</v>
      </c>
      <c r="H30" s="159">
        <v>190000</v>
      </c>
      <c r="I30" s="159">
        <f t="shared" si="2"/>
        <v>0</v>
      </c>
      <c r="J30" s="160">
        <f t="shared" si="3"/>
        <v>190000</v>
      </c>
      <c r="K30" s="160">
        <v>0</v>
      </c>
      <c r="L30" s="160">
        <v>0</v>
      </c>
      <c r="M30" s="160">
        <v>0</v>
      </c>
      <c r="N30" s="146" t="s">
        <v>135</v>
      </c>
    </row>
    <row r="31" spans="1:14" ht="12.75">
      <c r="A31" s="176">
        <v>900</v>
      </c>
      <c r="B31" s="156">
        <v>90003</v>
      </c>
      <c r="C31" s="156">
        <v>6060</v>
      </c>
      <c r="D31" s="157" t="s">
        <v>141</v>
      </c>
      <c r="E31" s="158">
        <v>2004</v>
      </c>
      <c r="F31" s="159">
        <v>0</v>
      </c>
      <c r="G31" s="159">
        <v>2500</v>
      </c>
      <c r="H31" s="159">
        <v>2500</v>
      </c>
      <c r="I31" s="159">
        <f t="shared" si="2"/>
        <v>0</v>
      </c>
      <c r="J31" s="160">
        <f t="shared" si="3"/>
        <v>2500</v>
      </c>
      <c r="K31" s="160">
        <v>0</v>
      </c>
      <c r="L31" s="160">
        <v>0</v>
      </c>
      <c r="M31" s="160">
        <v>0</v>
      </c>
      <c r="N31" s="161"/>
    </row>
    <row r="32" spans="1:14" ht="12.75">
      <c r="A32" s="176">
        <v>900</v>
      </c>
      <c r="B32" s="156">
        <v>90095</v>
      </c>
      <c r="C32" s="156">
        <v>6050</v>
      </c>
      <c r="D32" s="157" t="s">
        <v>57</v>
      </c>
      <c r="E32" s="158">
        <v>2004</v>
      </c>
      <c r="F32" s="159">
        <v>0</v>
      </c>
      <c r="G32" s="159">
        <v>15000</v>
      </c>
      <c r="H32" s="159">
        <v>15000</v>
      </c>
      <c r="I32" s="159">
        <f t="shared" si="2"/>
        <v>0</v>
      </c>
      <c r="J32" s="160">
        <f t="shared" si="3"/>
        <v>15000</v>
      </c>
      <c r="K32" s="160">
        <v>0</v>
      </c>
      <c r="L32" s="160">
        <v>0</v>
      </c>
      <c r="M32" s="160">
        <v>0</v>
      </c>
      <c r="N32" s="161"/>
    </row>
    <row r="33" spans="1:14" ht="22.5">
      <c r="A33" s="176">
        <v>900</v>
      </c>
      <c r="B33" s="156">
        <v>90095</v>
      </c>
      <c r="C33" s="156">
        <v>6050</v>
      </c>
      <c r="D33" s="157" t="s">
        <v>56</v>
      </c>
      <c r="E33" s="158" t="s">
        <v>35</v>
      </c>
      <c r="F33" s="159">
        <v>10000</v>
      </c>
      <c r="G33" s="159">
        <v>15000</v>
      </c>
      <c r="H33" s="159">
        <v>15000</v>
      </c>
      <c r="I33" s="159">
        <f t="shared" si="2"/>
        <v>0</v>
      </c>
      <c r="J33" s="160">
        <f t="shared" si="3"/>
        <v>11600</v>
      </c>
      <c r="K33" s="160">
        <v>3400</v>
      </c>
      <c r="L33" s="160">
        <v>0</v>
      </c>
      <c r="M33" s="160">
        <v>0</v>
      </c>
      <c r="N33" s="161" t="s">
        <v>45</v>
      </c>
    </row>
    <row r="34" spans="1:14" ht="22.5">
      <c r="A34" s="176">
        <v>900</v>
      </c>
      <c r="B34" s="156">
        <v>90095</v>
      </c>
      <c r="C34" s="156">
        <v>6050</v>
      </c>
      <c r="D34" s="157" t="s">
        <v>55</v>
      </c>
      <c r="E34" s="158" t="s">
        <v>35</v>
      </c>
      <c r="F34" s="159">
        <v>17000</v>
      </c>
      <c r="G34" s="159">
        <v>39000</v>
      </c>
      <c r="H34" s="159">
        <v>39000</v>
      </c>
      <c r="I34" s="159">
        <f t="shared" si="2"/>
        <v>0</v>
      </c>
      <c r="J34" s="160">
        <f t="shared" si="3"/>
        <v>39000</v>
      </c>
      <c r="K34" s="160">
        <v>0</v>
      </c>
      <c r="L34" s="160">
        <v>0</v>
      </c>
      <c r="M34" s="160">
        <v>0</v>
      </c>
      <c r="N34" s="161" t="s">
        <v>45</v>
      </c>
    </row>
    <row r="35" spans="1:14" ht="22.5">
      <c r="A35" s="176">
        <v>900</v>
      </c>
      <c r="B35" s="156">
        <v>90095</v>
      </c>
      <c r="C35" s="156">
        <v>6050</v>
      </c>
      <c r="D35" s="184" t="s">
        <v>127</v>
      </c>
      <c r="E35" s="158">
        <v>2004</v>
      </c>
      <c r="F35" s="159">
        <v>0</v>
      </c>
      <c r="G35" s="159">
        <v>65000</v>
      </c>
      <c r="H35" s="159">
        <v>65000</v>
      </c>
      <c r="I35" s="159">
        <f t="shared" si="2"/>
        <v>0</v>
      </c>
      <c r="J35" s="160">
        <f t="shared" si="3"/>
        <v>65000</v>
      </c>
      <c r="K35" s="160">
        <v>0</v>
      </c>
      <c r="L35" s="160">
        <v>0</v>
      </c>
      <c r="M35" s="160">
        <v>0</v>
      </c>
      <c r="N35" s="161"/>
    </row>
    <row r="36" spans="1:14" ht="22.5">
      <c r="A36" s="175">
        <v>900</v>
      </c>
      <c r="B36" s="155">
        <v>90095</v>
      </c>
      <c r="C36" s="156">
        <v>6050</v>
      </c>
      <c r="D36" s="157" t="s">
        <v>53</v>
      </c>
      <c r="E36" s="158">
        <v>2004</v>
      </c>
      <c r="F36" s="159">
        <v>0</v>
      </c>
      <c r="G36" s="159">
        <v>117000</v>
      </c>
      <c r="H36" s="159">
        <v>117000</v>
      </c>
      <c r="I36" s="159">
        <f t="shared" si="2"/>
        <v>0</v>
      </c>
      <c r="J36" s="160">
        <f t="shared" si="3"/>
        <v>32500</v>
      </c>
      <c r="K36" s="160">
        <v>0</v>
      </c>
      <c r="L36" s="160">
        <v>84500</v>
      </c>
      <c r="M36" s="160">
        <v>0</v>
      </c>
      <c r="N36" s="161" t="s">
        <v>45</v>
      </c>
    </row>
    <row r="37" spans="1:16" ht="22.5">
      <c r="A37" s="175">
        <v>921</v>
      </c>
      <c r="B37" s="155">
        <v>92116</v>
      </c>
      <c r="C37" s="156">
        <v>6060</v>
      </c>
      <c r="D37" s="157" t="s">
        <v>145</v>
      </c>
      <c r="E37" s="158">
        <v>2004</v>
      </c>
      <c r="F37" s="159">
        <v>0</v>
      </c>
      <c r="G37" s="159">
        <v>8000</v>
      </c>
      <c r="H37" s="159">
        <v>8000</v>
      </c>
      <c r="I37" s="159">
        <f t="shared" si="2"/>
        <v>0</v>
      </c>
      <c r="J37" s="160">
        <f t="shared" si="3"/>
        <v>8000</v>
      </c>
      <c r="K37" s="160">
        <v>0</v>
      </c>
      <c r="L37" s="160">
        <v>0</v>
      </c>
      <c r="M37" s="160">
        <v>0</v>
      </c>
      <c r="N37" s="161"/>
      <c r="P37"/>
    </row>
    <row r="38" spans="1:14" ht="18" customHeight="1">
      <c r="A38" s="152" t="s">
        <v>12</v>
      </c>
      <c r="B38" s="328" t="s">
        <v>34</v>
      </c>
      <c r="C38" s="329"/>
      <c r="D38" s="329"/>
      <c r="E38" s="330"/>
      <c r="F38" s="153">
        <f aca="true" t="shared" si="4" ref="F38:M38">SUM(F39:F51)</f>
        <v>0</v>
      </c>
      <c r="G38" s="153">
        <f t="shared" si="4"/>
        <v>16360000</v>
      </c>
      <c r="H38" s="153">
        <f t="shared" si="4"/>
        <v>1413203</v>
      </c>
      <c r="I38" s="153">
        <f t="shared" si="4"/>
        <v>14946797</v>
      </c>
      <c r="J38" s="153">
        <f t="shared" si="4"/>
        <v>1358500</v>
      </c>
      <c r="K38" s="153">
        <f>SUM(K39:K51)</f>
        <v>54703</v>
      </c>
      <c r="L38" s="153">
        <f>SUM(L39:L51)</f>
        <v>0</v>
      </c>
      <c r="M38" s="153">
        <f t="shared" si="4"/>
        <v>0</v>
      </c>
      <c r="N38" s="161"/>
    </row>
    <row r="39" spans="1:14" ht="22.5">
      <c r="A39" s="175">
        <v>600</v>
      </c>
      <c r="B39" s="155">
        <v>60016</v>
      </c>
      <c r="C39" s="156">
        <v>6050</v>
      </c>
      <c r="D39" s="157" t="s">
        <v>59</v>
      </c>
      <c r="E39" s="161" t="s">
        <v>58</v>
      </c>
      <c r="F39" s="159"/>
      <c r="G39" s="159">
        <v>19000</v>
      </c>
      <c r="H39" s="159">
        <v>4000</v>
      </c>
      <c r="I39" s="159">
        <f aca="true" t="shared" si="5" ref="I39:I51">G39-H39</f>
        <v>15000</v>
      </c>
      <c r="J39" s="160">
        <f aca="true" t="shared" si="6" ref="J39:J51">H39-K39-L39-M39</f>
        <v>4000</v>
      </c>
      <c r="K39" s="160">
        <v>0</v>
      </c>
      <c r="L39" s="160">
        <v>0</v>
      </c>
      <c r="M39" s="160">
        <v>0</v>
      </c>
      <c r="N39" s="161"/>
    </row>
    <row r="40" spans="1:14" ht="22.5">
      <c r="A40" s="175">
        <v>600</v>
      </c>
      <c r="B40" s="155">
        <v>60016</v>
      </c>
      <c r="C40" s="156">
        <v>6050</v>
      </c>
      <c r="D40" s="157" t="s">
        <v>49</v>
      </c>
      <c r="E40" s="161" t="s">
        <v>58</v>
      </c>
      <c r="F40" s="159">
        <v>0</v>
      </c>
      <c r="G40" s="159">
        <v>100000</v>
      </c>
      <c r="H40" s="159">
        <v>87500</v>
      </c>
      <c r="I40" s="159">
        <f t="shared" si="5"/>
        <v>12500</v>
      </c>
      <c r="J40" s="160">
        <f t="shared" si="6"/>
        <v>77500</v>
      </c>
      <c r="K40" s="160">
        <v>10000</v>
      </c>
      <c r="L40" s="160">
        <v>0</v>
      </c>
      <c r="M40" s="160">
        <v>0</v>
      </c>
      <c r="N40" s="161" t="s">
        <v>202</v>
      </c>
    </row>
    <row r="41" spans="1:14" ht="22.5">
      <c r="A41" s="175">
        <v>600</v>
      </c>
      <c r="B41" s="155">
        <v>60016</v>
      </c>
      <c r="C41" s="156">
        <v>6050</v>
      </c>
      <c r="D41" s="157" t="s">
        <v>63</v>
      </c>
      <c r="E41" s="161" t="s">
        <v>58</v>
      </c>
      <c r="F41" s="159">
        <v>0</v>
      </c>
      <c r="G41" s="159">
        <v>142000</v>
      </c>
      <c r="H41" s="159">
        <v>3000</v>
      </c>
      <c r="I41" s="159">
        <f t="shared" si="5"/>
        <v>139000</v>
      </c>
      <c r="J41" s="160">
        <f t="shared" si="6"/>
        <v>3000</v>
      </c>
      <c r="K41" s="160">
        <v>0</v>
      </c>
      <c r="L41" s="160">
        <v>0</v>
      </c>
      <c r="M41" s="160">
        <v>0</v>
      </c>
      <c r="N41" s="161"/>
    </row>
    <row r="42" spans="1:14" ht="22.5">
      <c r="A42" s="175">
        <v>600</v>
      </c>
      <c r="B42" s="155">
        <v>60016</v>
      </c>
      <c r="C42" s="156">
        <v>6050</v>
      </c>
      <c r="D42" s="157" t="s">
        <v>50</v>
      </c>
      <c r="E42" s="161" t="s">
        <v>58</v>
      </c>
      <c r="F42" s="159">
        <v>0</v>
      </c>
      <c r="G42" s="159">
        <v>210000</v>
      </c>
      <c r="H42" s="159">
        <v>189000</v>
      </c>
      <c r="I42" s="159">
        <f t="shared" si="5"/>
        <v>21000</v>
      </c>
      <c r="J42" s="160">
        <f t="shared" si="6"/>
        <v>189000</v>
      </c>
      <c r="K42" s="160">
        <v>0</v>
      </c>
      <c r="L42" s="160">
        <v>0</v>
      </c>
      <c r="M42" s="160">
        <v>0</v>
      </c>
      <c r="N42" s="161" t="s">
        <v>202</v>
      </c>
    </row>
    <row r="43" spans="1:14" ht="33.75">
      <c r="A43" s="175">
        <v>600</v>
      </c>
      <c r="B43" s="155">
        <v>60016</v>
      </c>
      <c r="C43" s="156">
        <v>6050</v>
      </c>
      <c r="D43" s="184" t="s">
        <v>134</v>
      </c>
      <c r="E43" s="161" t="s">
        <v>58</v>
      </c>
      <c r="F43" s="159">
        <v>0</v>
      </c>
      <c r="G43" s="159">
        <v>240000</v>
      </c>
      <c r="H43" s="159">
        <v>212000</v>
      </c>
      <c r="I43" s="159">
        <f t="shared" si="5"/>
        <v>28000</v>
      </c>
      <c r="J43" s="160">
        <f t="shared" si="6"/>
        <v>182000</v>
      </c>
      <c r="K43" s="160">
        <v>30000</v>
      </c>
      <c r="L43" s="160">
        <v>0</v>
      </c>
      <c r="M43" s="160">
        <v>0</v>
      </c>
      <c r="N43" s="161" t="s">
        <v>202</v>
      </c>
    </row>
    <row r="44" spans="1:14" ht="22.5">
      <c r="A44" s="175">
        <v>600</v>
      </c>
      <c r="B44" s="155">
        <v>60016</v>
      </c>
      <c r="C44" s="156">
        <v>6050</v>
      </c>
      <c r="D44" s="157" t="s">
        <v>170</v>
      </c>
      <c r="E44" s="161" t="s">
        <v>58</v>
      </c>
      <c r="F44" s="159">
        <v>0</v>
      </c>
      <c r="G44" s="159">
        <v>475000</v>
      </c>
      <c r="H44" s="159">
        <v>101000</v>
      </c>
      <c r="I44" s="159">
        <f t="shared" si="5"/>
        <v>374000</v>
      </c>
      <c r="J44" s="160">
        <f t="shared" si="6"/>
        <v>101000</v>
      </c>
      <c r="K44" s="160">
        <v>0</v>
      </c>
      <c r="L44" s="160">
        <v>0</v>
      </c>
      <c r="M44" s="160">
        <v>0</v>
      </c>
      <c r="N44" s="161"/>
    </row>
    <row r="45" spans="1:14" ht="22.5">
      <c r="A45" s="175">
        <v>600</v>
      </c>
      <c r="B45" s="155">
        <v>60016</v>
      </c>
      <c r="C45" s="156">
        <v>6050</v>
      </c>
      <c r="D45" s="157" t="s">
        <v>60</v>
      </c>
      <c r="E45" s="161" t="s">
        <v>58</v>
      </c>
      <c r="F45" s="159">
        <v>0</v>
      </c>
      <c r="G45" s="159">
        <v>537000</v>
      </c>
      <c r="H45" s="159">
        <v>14703</v>
      </c>
      <c r="I45" s="159">
        <f t="shared" si="5"/>
        <v>522297</v>
      </c>
      <c r="J45" s="160">
        <f t="shared" si="6"/>
        <v>0</v>
      </c>
      <c r="K45" s="160">
        <v>14703</v>
      </c>
      <c r="L45" s="160">
        <v>0</v>
      </c>
      <c r="M45" s="160">
        <v>0</v>
      </c>
      <c r="N45" s="161"/>
    </row>
    <row r="46" spans="1:14" ht="22.5">
      <c r="A46" s="175">
        <v>600</v>
      </c>
      <c r="B46" s="155">
        <v>60016</v>
      </c>
      <c r="C46" s="156">
        <v>6050</v>
      </c>
      <c r="D46" s="157" t="s">
        <v>62</v>
      </c>
      <c r="E46" s="161" t="s">
        <v>58</v>
      </c>
      <c r="F46" s="159">
        <v>0</v>
      </c>
      <c r="G46" s="159">
        <v>568000</v>
      </c>
      <c r="H46" s="159">
        <v>6000</v>
      </c>
      <c r="I46" s="159">
        <f t="shared" si="5"/>
        <v>562000</v>
      </c>
      <c r="J46" s="160">
        <f t="shared" si="6"/>
        <v>6000</v>
      </c>
      <c r="K46" s="160">
        <v>0</v>
      </c>
      <c r="L46" s="160">
        <v>0</v>
      </c>
      <c r="M46" s="160">
        <v>0</v>
      </c>
      <c r="N46" s="161"/>
    </row>
    <row r="47" spans="1:14" ht="22.5">
      <c r="A47" s="175">
        <v>600</v>
      </c>
      <c r="B47" s="155">
        <v>60016</v>
      </c>
      <c r="C47" s="156">
        <v>6050</v>
      </c>
      <c r="D47" s="157" t="s">
        <v>61</v>
      </c>
      <c r="E47" s="161" t="s">
        <v>58</v>
      </c>
      <c r="F47" s="159">
        <v>0</v>
      </c>
      <c r="G47" s="159">
        <v>657000</v>
      </c>
      <c r="H47" s="159">
        <v>8000</v>
      </c>
      <c r="I47" s="159">
        <f t="shared" si="5"/>
        <v>649000</v>
      </c>
      <c r="J47" s="160">
        <f t="shared" si="6"/>
        <v>8000</v>
      </c>
      <c r="K47" s="160">
        <v>0</v>
      </c>
      <c r="L47" s="160">
        <v>0</v>
      </c>
      <c r="M47" s="160">
        <v>0</v>
      </c>
      <c r="N47" s="161"/>
    </row>
    <row r="48" spans="1:14" ht="22.5">
      <c r="A48" s="175">
        <v>600</v>
      </c>
      <c r="B48" s="155">
        <v>60016</v>
      </c>
      <c r="C48" s="156">
        <v>6050</v>
      </c>
      <c r="D48" s="157" t="s">
        <v>142</v>
      </c>
      <c r="E48" s="161" t="s">
        <v>58</v>
      </c>
      <c r="F48" s="159">
        <v>0</v>
      </c>
      <c r="G48" s="159">
        <v>1110000</v>
      </c>
      <c r="H48" s="159">
        <v>298000</v>
      </c>
      <c r="I48" s="159">
        <f t="shared" si="5"/>
        <v>812000</v>
      </c>
      <c r="J48" s="160">
        <f t="shared" si="6"/>
        <v>298000</v>
      </c>
      <c r="K48" s="160">
        <v>0</v>
      </c>
      <c r="L48" s="160">
        <v>0</v>
      </c>
      <c r="M48" s="160">
        <v>0</v>
      </c>
      <c r="N48" s="161"/>
    </row>
    <row r="49" spans="1:14" ht="22.5">
      <c r="A49" s="175">
        <v>600</v>
      </c>
      <c r="B49" s="155">
        <v>60016</v>
      </c>
      <c r="C49" s="156">
        <v>6050</v>
      </c>
      <c r="D49" s="157" t="s">
        <v>171</v>
      </c>
      <c r="E49" s="161" t="s">
        <v>136</v>
      </c>
      <c r="F49" s="159">
        <v>0</v>
      </c>
      <c r="G49" s="159">
        <v>2056000</v>
      </c>
      <c r="H49" s="159">
        <v>456000</v>
      </c>
      <c r="I49" s="159">
        <f t="shared" si="5"/>
        <v>1600000</v>
      </c>
      <c r="J49" s="160">
        <f t="shared" si="6"/>
        <v>456000</v>
      </c>
      <c r="K49" s="160">
        <v>0</v>
      </c>
      <c r="L49" s="160">
        <v>0</v>
      </c>
      <c r="M49" s="160">
        <v>0</v>
      </c>
      <c r="N49" s="161" t="s">
        <v>203</v>
      </c>
    </row>
    <row r="50" spans="1:14" ht="22.5">
      <c r="A50" s="175">
        <v>900</v>
      </c>
      <c r="B50" s="155">
        <v>90095</v>
      </c>
      <c r="C50" s="156">
        <v>6050</v>
      </c>
      <c r="D50" s="157" t="s">
        <v>54</v>
      </c>
      <c r="E50" s="158" t="s">
        <v>172</v>
      </c>
      <c r="F50" s="159">
        <v>0</v>
      </c>
      <c r="G50" s="159">
        <v>2246000</v>
      </c>
      <c r="H50" s="159">
        <v>34000</v>
      </c>
      <c r="I50" s="159">
        <f t="shared" si="5"/>
        <v>2212000</v>
      </c>
      <c r="J50" s="160">
        <f t="shared" si="6"/>
        <v>34000</v>
      </c>
      <c r="K50" s="160">
        <v>0</v>
      </c>
      <c r="L50" s="160">
        <v>0</v>
      </c>
      <c r="M50" s="160">
        <v>0</v>
      </c>
      <c r="N50" s="161"/>
    </row>
    <row r="51" spans="1:14" ht="22.5">
      <c r="A51" s="176">
        <v>926</v>
      </c>
      <c r="B51" s="156">
        <v>92601</v>
      </c>
      <c r="C51" s="156">
        <v>6050</v>
      </c>
      <c r="D51" s="157" t="s">
        <v>173</v>
      </c>
      <c r="E51" s="161" t="s">
        <v>64</v>
      </c>
      <c r="F51" s="159">
        <v>0</v>
      </c>
      <c r="G51" s="159">
        <v>8000000</v>
      </c>
      <c r="H51" s="159">
        <v>0</v>
      </c>
      <c r="I51" s="159">
        <f t="shared" si="5"/>
        <v>8000000</v>
      </c>
      <c r="J51" s="160">
        <f t="shared" si="6"/>
        <v>0</v>
      </c>
      <c r="K51" s="160">
        <v>0</v>
      </c>
      <c r="L51" s="160">
        <v>0</v>
      </c>
      <c r="M51" s="160">
        <v>0</v>
      </c>
      <c r="N51" s="161"/>
    </row>
    <row r="52" spans="1:14" ht="12.75">
      <c r="A52" s="162"/>
      <c r="B52" s="162"/>
      <c r="C52" s="162"/>
      <c r="D52" s="163"/>
      <c r="E52" s="164"/>
      <c r="F52" s="165"/>
      <c r="G52" s="165"/>
      <c r="H52" s="165"/>
      <c r="I52" s="165"/>
      <c r="J52" s="165"/>
      <c r="K52" s="165"/>
      <c r="L52" s="165"/>
      <c r="M52" s="165"/>
      <c r="N52" s="163"/>
    </row>
    <row r="53" spans="1:14" ht="12.75">
      <c r="A53" s="8"/>
      <c r="B53" s="8"/>
      <c r="C53" s="8"/>
      <c r="D53" s="166"/>
      <c r="E53" s="162"/>
      <c r="F53" s="165"/>
      <c r="G53" s="165"/>
      <c r="H53" s="165"/>
      <c r="I53" s="165"/>
      <c r="J53" s="165"/>
      <c r="K53" s="165"/>
      <c r="L53" s="165"/>
      <c r="M53" s="165"/>
      <c r="N53" s="8"/>
    </row>
    <row r="54" spans="1:14" ht="12.75">
      <c r="A54" s="8"/>
      <c r="B54" s="8"/>
      <c r="C54" s="8"/>
      <c r="D54" s="8"/>
      <c r="E54" s="162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8"/>
      <c r="B55" s="8"/>
      <c r="C55" s="8"/>
      <c r="D55" s="8"/>
      <c r="E55" s="162"/>
      <c r="F55" s="8"/>
      <c r="G55" s="8"/>
      <c r="H55" s="8"/>
      <c r="I55" s="8"/>
      <c r="J55" s="8"/>
      <c r="K55" s="8"/>
      <c r="L55" s="8"/>
      <c r="M55" s="8"/>
      <c r="N55" s="8"/>
    </row>
  </sheetData>
  <mergeCells count="20">
    <mergeCell ref="N7:N9"/>
    <mergeCell ref="A7:C8"/>
    <mergeCell ref="B5:M5"/>
    <mergeCell ref="G7:G9"/>
    <mergeCell ref="H7:H9"/>
    <mergeCell ref="I7:I9"/>
    <mergeCell ref="D7:D9"/>
    <mergeCell ref="J7:M7"/>
    <mergeCell ref="E7:E8"/>
    <mergeCell ref="K8:K9"/>
    <mergeCell ref="I1:N1"/>
    <mergeCell ref="I2:N2"/>
    <mergeCell ref="I3:N3"/>
    <mergeCell ref="I4:N4"/>
    <mergeCell ref="M8:M9"/>
    <mergeCell ref="B11:D11"/>
    <mergeCell ref="B12:E12"/>
    <mergeCell ref="B38:E38"/>
    <mergeCell ref="F7:F9"/>
    <mergeCell ref="L8:L9"/>
  </mergeCells>
  <printOptions/>
  <pageMargins left="0" right="0" top="0.984251968503937" bottom="0.393700787401574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5" sqref="A1:C15"/>
    </sheetView>
  </sheetViews>
  <sheetFormatPr defaultColWidth="9.00390625" defaultRowHeight="12.75"/>
  <cols>
    <col min="1" max="1" width="5.875" style="5" customWidth="1"/>
    <col min="2" max="2" width="68.75390625" style="2" customWidth="1"/>
    <col min="3" max="3" width="16.75390625" style="34" customWidth="1"/>
    <col min="4" max="5" width="2.625" style="2" customWidth="1"/>
    <col min="6" max="7" width="9.125" style="34" customWidth="1"/>
    <col min="8" max="16384" width="9.125" style="2" customWidth="1"/>
  </cols>
  <sheetData>
    <row r="1" spans="2:3" ht="12.75">
      <c r="B1" s="304" t="s">
        <v>14</v>
      </c>
      <c r="C1" s="304"/>
    </row>
    <row r="2" spans="1:3" ht="14.25">
      <c r="A2" s="32"/>
      <c r="B2" s="319" t="str">
        <f>Dane!B1</f>
        <v>do Uchwały Nr XXII/149/2004</v>
      </c>
      <c r="C2" s="319"/>
    </row>
    <row r="3" spans="2:3" ht="15">
      <c r="B3" s="320" t="s">
        <v>15</v>
      </c>
      <c r="C3" s="320"/>
    </row>
    <row r="4" spans="2:3" ht="12.75">
      <c r="B4" s="317" t="str">
        <f>Dane!B2</f>
        <v>z dnia 30 grudnia 2004 roku</v>
      </c>
      <c r="C4" s="317"/>
    </row>
    <row r="5" spans="1:3" ht="18.75">
      <c r="A5" s="351" t="s">
        <v>106</v>
      </c>
      <c r="B5" s="307"/>
      <c r="C5" s="307"/>
    </row>
    <row r="6" spans="1:7" s="5" customFormat="1" ht="15">
      <c r="A6" s="179" t="s">
        <v>16</v>
      </c>
      <c r="B6" s="179" t="s">
        <v>2</v>
      </c>
      <c r="C6" s="180" t="s">
        <v>17</v>
      </c>
      <c r="F6" s="138"/>
      <c r="G6" s="138"/>
    </row>
    <row r="7" spans="1:3" ht="15">
      <c r="A7" s="177">
        <v>1</v>
      </c>
      <c r="B7" s="33" t="s">
        <v>18</v>
      </c>
      <c r="C7" s="178">
        <f>'Załącznik Nr 1'!I7</f>
        <v>20499204</v>
      </c>
    </row>
    <row r="8" spans="1:3" ht="15">
      <c r="A8" s="177">
        <v>2</v>
      </c>
      <c r="B8" s="33" t="s">
        <v>128</v>
      </c>
      <c r="C8" s="178">
        <v>1000000</v>
      </c>
    </row>
    <row r="9" spans="1:3" ht="15">
      <c r="A9" s="177">
        <v>3</v>
      </c>
      <c r="B9" s="33" t="s">
        <v>122</v>
      </c>
      <c r="C9" s="178">
        <v>79860</v>
      </c>
    </row>
    <row r="10" spans="1:7" ht="15">
      <c r="A10" s="177">
        <v>4</v>
      </c>
      <c r="B10" s="33" t="s">
        <v>123</v>
      </c>
      <c r="C10" s="178">
        <v>380204</v>
      </c>
      <c r="F10" s="34">
        <v>380204</v>
      </c>
      <c r="G10" s="34">
        <f>F10-C10</f>
        <v>0</v>
      </c>
    </row>
    <row r="11" spans="1:7" ht="15">
      <c r="A11" s="177">
        <v>5</v>
      </c>
      <c r="B11" s="33" t="s">
        <v>124</v>
      </c>
      <c r="C11" s="178">
        <v>423500</v>
      </c>
      <c r="F11" s="34">
        <v>423500</v>
      </c>
      <c r="G11" s="34">
        <f>F11-C11</f>
        <v>0</v>
      </c>
    </row>
    <row r="12" spans="1:7" ht="15">
      <c r="A12" s="177">
        <v>6</v>
      </c>
      <c r="B12" s="33" t="s">
        <v>19</v>
      </c>
      <c r="C12" s="178">
        <f>SUM(C7:C11)</f>
        <v>22382768</v>
      </c>
      <c r="F12" s="34">
        <f>SUM(F10:F11)</f>
        <v>803704</v>
      </c>
      <c r="G12" s="34">
        <f>SUM(G10:G11)</f>
        <v>0</v>
      </c>
    </row>
    <row r="13" spans="1:3" ht="15">
      <c r="A13" s="177">
        <v>7</v>
      </c>
      <c r="B13" s="33" t="s">
        <v>20</v>
      </c>
      <c r="C13" s="178">
        <f>'Załacznik Nr 2'!I8</f>
        <v>22214768</v>
      </c>
    </row>
    <row r="14" spans="1:3" ht="15">
      <c r="A14" s="177">
        <v>8</v>
      </c>
      <c r="B14" s="33" t="s">
        <v>38</v>
      </c>
      <c r="C14" s="178">
        <v>168000</v>
      </c>
    </row>
    <row r="15" spans="1:3" ht="15">
      <c r="A15" s="177">
        <v>9</v>
      </c>
      <c r="B15" s="33" t="s">
        <v>21</v>
      </c>
      <c r="C15" s="178">
        <f>SUM(C12-C13-C14)</f>
        <v>0</v>
      </c>
    </row>
  </sheetData>
  <mergeCells count="5">
    <mergeCell ref="A5:C5"/>
    <mergeCell ref="B3:C3"/>
    <mergeCell ref="B4:C4"/>
    <mergeCell ref="B1:C1"/>
    <mergeCell ref="B2:C2"/>
  </mergeCells>
  <printOptions/>
  <pageMargins left="0.984251968503937" right="0" top="0.98425196850393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workbookViewId="0" topLeftCell="A1">
      <selection activeCell="I20" sqref="A1:I20"/>
    </sheetView>
  </sheetViews>
  <sheetFormatPr defaultColWidth="9.00390625" defaultRowHeight="12.75"/>
  <cols>
    <col min="1" max="1" width="4.75390625" style="3" customWidth="1"/>
    <col min="2" max="2" width="8.25390625" style="3" customWidth="1"/>
    <col min="3" max="3" width="6.25390625" style="3" customWidth="1"/>
    <col min="4" max="4" width="3.625" style="3" customWidth="1"/>
    <col min="5" max="5" width="71.75390625" style="4" customWidth="1"/>
    <col min="6" max="6" width="13.25390625" style="4" customWidth="1"/>
    <col min="7" max="8" width="12.125" style="4" customWidth="1"/>
    <col min="9" max="9" width="13.00390625" style="4" customWidth="1"/>
    <col min="10" max="11" width="2.75390625" style="4" customWidth="1"/>
    <col min="12" max="16384" width="9.125" style="2" customWidth="1"/>
  </cols>
  <sheetData>
    <row r="1" spans="5:9" ht="15">
      <c r="E1" s="335" t="s">
        <v>0</v>
      </c>
      <c r="F1" s="335"/>
      <c r="G1" s="335"/>
      <c r="H1" s="335"/>
      <c r="I1" s="358"/>
    </row>
    <row r="2" spans="5:9" ht="15">
      <c r="E2" s="359" t="str">
        <f>Dane!B1</f>
        <v>do Uchwały Nr XXII/149/2004</v>
      </c>
      <c r="F2" s="359"/>
      <c r="G2" s="359"/>
      <c r="H2" s="359"/>
      <c r="I2" s="358"/>
    </row>
    <row r="3" spans="5:9" ht="18.75">
      <c r="E3" s="360" t="s">
        <v>15</v>
      </c>
      <c r="F3" s="361"/>
      <c r="G3" s="361"/>
      <c r="H3" s="361"/>
      <c r="I3" s="361"/>
    </row>
    <row r="4" spans="5:9" ht="15">
      <c r="E4" s="359" t="str">
        <f>Dane!B2</f>
        <v>z dnia 30 grudnia 2004 roku</v>
      </c>
      <c r="F4" s="359"/>
      <c r="G4" s="359"/>
      <c r="H4" s="359"/>
      <c r="I4" s="358"/>
    </row>
    <row r="5" spans="1:9" ht="18">
      <c r="A5" s="354" t="s">
        <v>107</v>
      </c>
      <c r="B5" s="308"/>
      <c r="C5" s="308"/>
      <c r="D5" s="308"/>
      <c r="E5" s="308"/>
      <c r="F5" s="308"/>
      <c r="G5" s="308"/>
      <c r="H5" s="308"/>
      <c r="I5" s="308"/>
    </row>
    <row r="6" spans="1:11" s="6" customFormat="1" ht="25.5">
      <c r="A6" s="355" t="s">
        <v>1</v>
      </c>
      <c r="B6" s="356"/>
      <c r="C6" s="356"/>
      <c r="D6" s="357"/>
      <c r="E6" s="169" t="s">
        <v>2</v>
      </c>
      <c r="F6" s="167" t="s">
        <v>39</v>
      </c>
      <c r="G6" s="144" t="s">
        <v>9</v>
      </c>
      <c r="H6" s="144" t="s">
        <v>10</v>
      </c>
      <c r="I6" s="168" t="s">
        <v>66</v>
      </c>
      <c r="J6" s="8"/>
      <c r="K6" s="8"/>
    </row>
    <row r="7" spans="1:12" ht="15.75" thickBot="1">
      <c r="A7" s="9" t="s">
        <v>3</v>
      </c>
      <c r="B7" s="9" t="s">
        <v>8</v>
      </c>
      <c r="C7" s="9" t="s">
        <v>7</v>
      </c>
      <c r="D7" s="9" t="s">
        <v>11</v>
      </c>
      <c r="E7" s="170" t="s">
        <v>4</v>
      </c>
      <c r="F7" s="171">
        <v>20463747</v>
      </c>
      <c r="G7" s="171">
        <f>SUM(G9:G22)</f>
        <v>409785</v>
      </c>
      <c r="H7" s="171">
        <f>SUM(H9:H22)</f>
        <v>445242</v>
      </c>
      <c r="I7" s="172">
        <f>SUM(F7-G7+H7)</f>
        <v>20499204</v>
      </c>
      <c r="L7" s="34">
        <f>SUM(H7-G7)</f>
        <v>35457</v>
      </c>
    </row>
    <row r="8" spans="1:9" ht="18.75" thickTop="1">
      <c r="A8" s="352" t="s">
        <v>24</v>
      </c>
      <c r="B8" s="353"/>
      <c r="C8" s="353"/>
      <c r="D8" s="353"/>
      <c r="E8" s="353"/>
      <c r="F8" s="10"/>
      <c r="G8" s="10"/>
      <c r="H8" s="11"/>
      <c r="I8" s="12"/>
    </row>
    <row r="9" spans="1:10" ht="15">
      <c r="A9" s="13">
        <v>700</v>
      </c>
      <c r="B9" s="13">
        <v>70005</v>
      </c>
      <c r="C9" s="13" t="s">
        <v>65</v>
      </c>
      <c r="D9" s="14"/>
      <c r="E9" s="134" t="s">
        <v>189</v>
      </c>
      <c r="F9" s="16">
        <v>519760</v>
      </c>
      <c r="G9" s="16">
        <v>58485</v>
      </c>
      <c r="H9" s="16">
        <v>14493</v>
      </c>
      <c r="I9" s="17">
        <f aca="true" t="shared" si="0" ref="I9:I22">SUM(F9-G9+H9)</f>
        <v>475768</v>
      </c>
      <c r="J9" s="8"/>
    </row>
    <row r="10" spans="1:10" ht="15">
      <c r="A10" s="135">
        <v>756</v>
      </c>
      <c r="B10" s="135">
        <v>75615</v>
      </c>
      <c r="C10" s="136" t="s">
        <v>204</v>
      </c>
      <c r="D10" s="137"/>
      <c r="E10" s="134" t="s">
        <v>205</v>
      </c>
      <c r="F10" s="16">
        <v>2400000</v>
      </c>
      <c r="G10" s="16">
        <v>200000</v>
      </c>
      <c r="H10" s="16"/>
      <c r="I10" s="17">
        <f t="shared" si="0"/>
        <v>2200000</v>
      </c>
      <c r="J10" s="8"/>
    </row>
    <row r="11" spans="1:10" ht="15">
      <c r="A11" s="13">
        <v>756</v>
      </c>
      <c r="B11" s="13">
        <v>75615</v>
      </c>
      <c r="C11" s="13" t="s">
        <v>206</v>
      </c>
      <c r="D11" s="14"/>
      <c r="E11" s="134" t="s">
        <v>207</v>
      </c>
      <c r="F11" s="16">
        <v>558000</v>
      </c>
      <c r="G11" s="16">
        <v>96500</v>
      </c>
      <c r="H11" s="16"/>
      <c r="I11" s="17">
        <f t="shared" si="0"/>
        <v>461500</v>
      </c>
      <c r="J11" s="8"/>
    </row>
    <row r="12" spans="1:10" ht="15">
      <c r="A12" s="13">
        <v>756</v>
      </c>
      <c r="B12" s="13">
        <v>75615</v>
      </c>
      <c r="C12" s="13" t="s">
        <v>220</v>
      </c>
      <c r="D12" s="14"/>
      <c r="E12" s="134" t="s">
        <v>221</v>
      </c>
      <c r="F12" s="16">
        <v>172000</v>
      </c>
      <c r="G12" s="16"/>
      <c r="H12" s="16">
        <v>28000</v>
      </c>
      <c r="I12" s="17">
        <f t="shared" si="0"/>
        <v>200000</v>
      </c>
      <c r="J12" s="8"/>
    </row>
    <row r="13" spans="1:10" ht="15">
      <c r="A13" s="13">
        <v>756</v>
      </c>
      <c r="B13" s="13">
        <v>75615</v>
      </c>
      <c r="C13" s="13" t="s">
        <v>242</v>
      </c>
      <c r="D13" s="14"/>
      <c r="E13" s="15" t="s">
        <v>244</v>
      </c>
      <c r="F13" s="16">
        <v>100000</v>
      </c>
      <c r="G13" s="16"/>
      <c r="H13" s="16">
        <v>15000</v>
      </c>
      <c r="I13" s="17">
        <f t="shared" si="0"/>
        <v>115000</v>
      </c>
      <c r="J13" s="8"/>
    </row>
    <row r="14" spans="1:10" ht="15">
      <c r="A14" s="13">
        <v>756</v>
      </c>
      <c r="B14" s="13">
        <v>75615</v>
      </c>
      <c r="C14" s="13" t="s">
        <v>222</v>
      </c>
      <c r="D14" s="14"/>
      <c r="E14" s="134" t="s">
        <v>223</v>
      </c>
      <c r="F14" s="16">
        <v>114000</v>
      </c>
      <c r="G14" s="16"/>
      <c r="H14" s="16">
        <v>11500</v>
      </c>
      <c r="I14" s="17">
        <f t="shared" si="0"/>
        <v>125500</v>
      </c>
      <c r="J14" s="8"/>
    </row>
    <row r="15" spans="1:10" ht="15">
      <c r="A15" s="18">
        <v>756</v>
      </c>
      <c r="B15" s="18">
        <v>75621</v>
      </c>
      <c r="C15" s="13" t="s">
        <v>210</v>
      </c>
      <c r="D15" s="14"/>
      <c r="E15" s="134" t="s">
        <v>211</v>
      </c>
      <c r="F15" s="17">
        <v>2100000</v>
      </c>
      <c r="G15" s="16"/>
      <c r="H15" s="16">
        <v>323181</v>
      </c>
      <c r="I15" s="17">
        <f t="shared" si="0"/>
        <v>2423181</v>
      </c>
      <c r="J15" s="8"/>
    </row>
    <row r="16" spans="1:10" ht="24">
      <c r="A16" s="135">
        <v>750</v>
      </c>
      <c r="B16" s="135">
        <v>75801</v>
      </c>
      <c r="C16" s="136">
        <v>2920</v>
      </c>
      <c r="D16" s="137"/>
      <c r="E16" s="134" t="s">
        <v>187</v>
      </c>
      <c r="F16" s="16">
        <v>7245595</v>
      </c>
      <c r="G16" s="16"/>
      <c r="H16" s="16">
        <v>39468</v>
      </c>
      <c r="I16" s="17">
        <f t="shared" si="0"/>
        <v>7285063</v>
      </c>
      <c r="J16" s="8"/>
    </row>
    <row r="17" spans="1:10" ht="24">
      <c r="A17" s="13">
        <v>801</v>
      </c>
      <c r="B17" s="13">
        <v>80104</v>
      </c>
      <c r="C17" s="13" t="s">
        <v>78</v>
      </c>
      <c r="D17" s="14"/>
      <c r="E17" s="134" t="s">
        <v>212</v>
      </c>
      <c r="F17" s="16">
        <v>60000</v>
      </c>
      <c r="G17" s="16"/>
      <c r="H17" s="16">
        <v>8000</v>
      </c>
      <c r="I17" s="17">
        <f t="shared" si="0"/>
        <v>68000</v>
      </c>
      <c r="J17" s="8"/>
    </row>
    <row r="18" spans="1:10" ht="15">
      <c r="A18" s="13">
        <v>851</v>
      </c>
      <c r="B18" s="13">
        <v>85154</v>
      </c>
      <c r="C18" s="13" t="s">
        <v>241</v>
      </c>
      <c r="D18" s="14"/>
      <c r="E18" s="15" t="s">
        <v>243</v>
      </c>
      <c r="F18" s="16">
        <v>170000</v>
      </c>
      <c r="G18" s="16"/>
      <c r="H18" s="16">
        <v>3000</v>
      </c>
      <c r="I18" s="17">
        <f t="shared" si="0"/>
        <v>173000</v>
      </c>
      <c r="J18" s="8"/>
    </row>
    <row r="19" spans="1:10" ht="24">
      <c r="A19" s="18">
        <v>852</v>
      </c>
      <c r="B19" s="18">
        <v>85214</v>
      </c>
      <c r="C19" s="13">
        <v>2030</v>
      </c>
      <c r="D19" s="14"/>
      <c r="E19" s="134" t="s">
        <v>190</v>
      </c>
      <c r="F19" s="16">
        <v>116800</v>
      </c>
      <c r="G19" s="16">
        <v>54800</v>
      </c>
      <c r="H19" s="16"/>
      <c r="I19" s="17">
        <f t="shared" si="0"/>
        <v>62000</v>
      </c>
      <c r="J19" s="8"/>
    </row>
    <row r="20" spans="1:10" ht="24">
      <c r="A20" s="13">
        <v>921</v>
      </c>
      <c r="B20" s="13">
        <v>92116</v>
      </c>
      <c r="C20" s="13">
        <v>2700</v>
      </c>
      <c r="D20" s="14"/>
      <c r="E20" s="134" t="s">
        <v>264</v>
      </c>
      <c r="F20" s="16">
        <v>0</v>
      </c>
      <c r="G20" s="16"/>
      <c r="H20" s="16">
        <v>2600</v>
      </c>
      <c r="I20" s="17">
        <f t="shared" si="0"/>
        <v>2600</v>
      </c>
      <c r="J20" s="8"/>
    </row>
    <row r="21" spans="1:10" ht="15">
      <c r="A21" s="18"/>
      <c r="B21" s="18"/>
      <c r="C21" s="13"/>
      <c r="D21" s="14"/>
      <c r="E21" s="15"/>
      <c r="F21" s="16"/>
      <c r="G21" s="16"/>
      <c r="H21" s="16"/>
      <c r="I21" s="17">
        <f t="shared" si="0"/>
        <v>0</v>
      </c>
      <c r="J21" s="8"/>
    </row>
    <row r="22" spans="1:9" ht="20.25" customHeight="1">
      <c r="A22" s="19"/>
      <c r="B22" s="19"/>
      <c r="C22" s="19"/>
      <c r="D22" s="20"/>
      <c r="E22" s="21"/>
      <c r="F22" s="22"/>
      <c r="G22" s="22"/>
      <c r="H22" s="22"/>
      <c r="I22" s="17">
        <f t="shared" si="0"/>
        <v>0</v>
      </c>
    </row>
    <row r="23" spans="5:9" ht="20.25" customHeight="1">
      <c r="E23" s="23"/>
      <c r="F23" s="24"/>
      <c r="G23" s="24"/>
      <c r="H23" s="24"/>
      <c r="I23" s="25"/>
    </row>
    <row r="24" spans="2:9" ht="25.5">
      <c r="B24" s="26"/>
      <c r="C24" s="26"/>
      <c r="D24" s="26"/>
      <c r="E24" s="27"/>
      <c r="F24" s="28"/>
      <c r="G24" s="28"/>
      <c r="H24" s="28"/>
      <c r="I24" s="28"/>
    </row>
    <row r="25" spans="5:9" ht="12.75">
      <c r="E25" s="28"/>
      <c r="F25" s="28"/>
      <c r="G25" s="28"/>
      <c r="H25" s="28"/>
      <c r="I25" s="28"/>
    </row>
    <row r="26" spans="5:9" ht="12.75">
      <c r="E26" s="28"/>
      <c r="F26" s="28"/>
      <c r="G26" s="28"/>
      <c r="H26" s="28"/>
      <c r="I26" s="28"/>
    </row>
    <row r="27" spans="5:9" ht="12.75">
      <c r="E27" s="28"/>
      <c r="F27" s="28"/>
      <c r="G27" s="28"/>
      <c r="H27" s="28"/>
      <c r="I27" s="28"/>
    </row>
    <row r="28" spans="5:9" ht="12.75">
      <c r="E28" s="28"/>
      <c r="F28" s="28"/>
      <c r="G28" s="28"/>
      <c r="H28" s="28"/>
      <c r="I28" s="28"/>
    </row>
    <row r="29" spans="5:9" ht="12.75">
      <c r="E29" s="28"/>
      <c r="F29" s="28"/>
      <c r="G29" s="28"/>
      <c r="H29" s="28"/>
      <c r="I29" s="28"/>
    </row>
    <row r="30" spans="5:9" ht="12.75">
      <c r="E30" s="28"/>
      <c r="F30" s="28"/>
      <c r="G30" s="28"/>
      <c r="H30" s="28"/>
      <c r="I30" s="28"/>
    </row>
    <row r="31" spans="5:9" ht="12.75">
      <c r="E31" s="28"/>
      <c r="F31" s="28"/>
      <c r="G31" s="28"/>
      <c r="H31" s="28"/>
      <c r="I31" s="28"/>
    </row>
    <row r="32" spans="5:9" ht="12.75">
      <c r="E32" s="28"/>
      <c r="F32" s="28"/>
      <c r="G32" s="28"/>
      <c r="H32" s="28"/>
      <c r="I32" s="28"/>
    </row>
    <row r="33" spans="5:9" ht="12.75">
      <c r="E33" s="28"/>
      <c r="F33" s="28"/>
      <c r="G33" s="28"/>
      <c r="H33" s="28"/>
      <c r="I33" s="28"/>
    </row>
    <row r="34" spans="5:9" ht="12.75">
      <c r="E34" s="28"/>
      <c r="F34" s="28"/>
      <c r="G34" s="28"/>
      <c r="H34" s="28"/>
      <c r="I34" s="28"/>
    </row>
    <row r="35" spans="5:9" ht="12.75">
      <c r="E35" s="28"/>
      <c r="F35" s="28"/>
      <c r="G35" s="28"/>
      <c r="H35" s="28"/>
      <c r="I35" s="28"/>
    </row>
    <row r="36" spans="5:9" ht="12.75">
      <c r="E36" s="28"/>
      <c r="F36" s="28"/>
      <c r="G36" s="28"/>
      <c r="H36" s="28"/>
      <c r="I36" s="28"/>
    </row>
    <row r="37" spans="5:9" ht="12.75">
      <c r="E37" s="28"/>
      <c r="F37" s="28"/>
      <c r="G37" s="28"/>
      <c r="H37" s="28"/>
      <c r="I37" s="28"/>
    </row>
    <row r="38" spans="5:9" ht="12.75">
      <c r="E38" s="28"/>
      <c r="F38" s="28"/>
      <c r="G38" s="28"/>
      <c r="H38" s="28"/>
      <c r="I38" s="28"/>
    </row>
    <row r="39" spans="5:9" ht="12.75">
      <c r="E39" s="28"/>
      <c r="F39" s="28"/>
      <c r="G39" s="28"/>
      <c r="H39" s="28"/>
      <c r="I39" s="28"/>
    </row>
    <row r="40" spans="5:9" ht="12.75">
      <c r="E40" s="28"/>
      <c r="F40" s="28"/>
      <c r="G40" s="28"/>
      <c r="H40" s="28"/>
      <c r="I40" s="28"/>
    </row>
    <row r="41" spans="5:9" ht="12.75">
      <c r="E41" s="28"/>
      <c r="F41" s="28"/>
      <c r="G41" s="28"/>
      <c r="H41" s="28"/>
      <c r="I41" s="28"/>
    </row>
    <row r="42" spans="5:9" ht="12.75">
      <c r="E42" s="28"/>
      <c r="F42" s="28"/>
      <c r="G42" s="28"/>
      <c r="H42" s="28"/>
      <c r="I42" s="28"/>
    </row>
    <row r="43" spans="5:9" ht="12.75">
      <c r="E43" s="28"/>
      <c r="F43" s="28"/>
      <c r="G43" s="28"/>
      <c r="H43" s="28"/>
      <c r="I43" s="28"/>
    </row>
    <row r="44" spans="5:9" ht="12.75">
      <c r="E44" s="28"/>
      <c r="F44" s="28"/>
      <c r="G44" s="28"/>
      <c r="H44" s="28"/>
      <c r="I44" s="28"/>
    </row>
    <row r="45" spans="5:9" ht="12.75">
      <c r="E45" s="28"/>
      <c r="F45" s="28"/>
      <c r="G45" s="28"/>
      <c r="H45" s="28"/>
      <c r="I45" s="28"/>
    </row>
    <row r="46" spans="5:9" ht="12.75">
      <c r="E46" s="28"/>
      <c r="F46" s="28"/>
      <c r="G46" s="28"/>
      <c r="H46" s="28"/>
      <c r="I46" s="28"/>
    </row>
    <row r="47" spans="5:9" ht="12.75">
      <c r="E47" s="28"/>
      <c r="F47" s="28"/>
      <c r="G47" s="28"/>
      <c r="H47" s="28"/>
      <c r="I47" s="28"/>
    </row>
    <row r="48" spans="5:9" ht="12.75">
      <c r="E48" s="28"/>
      <c r="F48" s="28"/>
      <c r="G48" s="28"/>
      <c r="H48" s="28"/>
      <c r="I48" s="28"/>
    </row>
  </sheetData>
  <mergeCells count="7">
    <mergeCell ref="A8:E8"/>
    <mergeCell ref="A5:I5"/>
    <mergeCell ref="A6:D6"/>
    <mergeCell ref="E1:I1"/>
    <mergeCell ref="E2:I2"/>
    <mergeCell ref="E3:I3"/>
    <mergeCell ref="E4:I4"/>
  </mergeCells>
  <printOptions/>
  <pageMargins left="0" right="0" top="0.984251968503937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M86"/>
  <sheetViews>
    <sheetView zoomScale="75" zoomScaleNormal="75" workbookViewId="0" topLeftCell="A2">
      <selection activeCell="I64" sqref="A1:I64"/>
    </sheetView>
  </sheetViews>
  <sheetFormatPr defaultColWidth="9.00390625" defaultRowHeight="12.75"/>
  <cols>
    <col min="1" max="1" width="5.375" style="29" customWidth="1"/>
    <col min="2" max="2" width="7.625" style="29" customWidth="1"/>
    <col min="3" max="3" width="6.00390625" style="29" customWidth="1"/>
    <col min="4" max="4" width="4.125" style="29" customWidth="1"/>
    <col min="5" max="5" width="70.75390625" style="4" customWidth="1"/>
    <col min="6" max="6" width="13.75390625" style="4" customWidth="1"/>
    <col min="7" max="8" width="11.875" style="4" customWidth="1"/>
    <col min="9" max="9" width="13.75390625" style="28" customWidth="1"/>
    <col min="10" max="11" width="2.75390625" style="4" customWidth="1"/>
    <col min="12" max="12" width="9.125" style="2" customWidth="1"/>
    <col min="13" max="13" width="13.75390625" style="2" customWidth="1"/>
    <col min="14" max="16384" width="9.125" style="2" customWidth="1"/>
  </cols>
  <sheetData>
    <row r="1" ht="12.75" hidden="1"/>
    <row r="2" spans="5:9" ht="15">
      <c r="E2" s="335" t="s">
        <v>5</v>
      </c>
      <c r="F2" s="364"/>
      <c r="G2" s="364"/>
      <c r="H2" s="364"/>
      <c r="I2" s="364"/>
    </row>
    <row r="3" spans="5:9" ht="15">
      <c r="E3" s="359" t="str">
        <f>Dane!B1</f>
        <v>do Uchwały Nr XXII/149/2004</v>
      </c>
      <c r="F3" s="364"/>
      <c r="G3" s="364"/>
      <c r="H3" s="364"/>
      <c r="I3" s="364"/>
    </row>
    <row r="4" spans="5:9" ht="18.75">
      <c r="E4" s="360" t="s">
        <v>15</v>
      </c>
      <c r="F4" s="361"/>
      <c r="G4" s="361"/>
      <c r="H4" s="361"/>
      <c r="I4" s="361"/>
    </row>
    <row r="5" spans="5:9" ht="15">
      <c r="E5" s="359" t="str">
        <f>Dane!B2</f>
        <v>z dnia 30 grudnia 2004 roku</v>
      </c>
      <c r="F5" s="364"/>
      <c r="G5" s="364"/>
      <c r="H5" s="364"/>
      <c r="I5" s="364"/>
    </row>
    <row r="6" spans="1:9" ht="18">
      <c r="A6" s="354" t="s">
        <v>108</v>
      </c>
      <c r="B6" s="307"/>
      <c r="C6" s="307"/>
      <c r="D6" s="307"/>
      <c r="E6" s="307"/>
      <c r="F6" s="307"/>
      <c r="G6" s="307"/>
      <c r="H6" s="307"/>
      <c r="I6" s="308"/>
    </row>
    <row r="7" spans="1:9" ht="25.5">
      <c r="A7" s="362" t="s">
        <v>1</v>
      </c>
      <c r="B7" s="356"/>
      <c r="C7" s="356"/>
      <c r="D7" s="363"/>
      <c r="E7" s="169" t="s">
        <v>2</v>
      </c>
      <c r="F7" s="167" t="s">
        <v>39</v>
      </c>
      <c r="G7" s="144" t="s">
        <v>9</v>
      </c>
      <c r="H7" s="144" t="s">
        <v>10</v>
      </c>
      <c r="I7" s="168" t="s">
        <v>67</v>
      </c>
    </row>
    <row r="8" spans="1:13" ht="18.75" thickBot="1">
      <c r="A8" s="9" t="s">
        <v>3</v>
      </c>
      <c r="B8" s="9" t="s">
        <v>8</v>
      </c>
      <c r="C8" s="9" t="s">
        <v>7</v>
      </c>
      <c r="D8" s="9" t="s">
        <v>11</v>
      </c>
      <c r="E8" s="170" t="s">
        <v>6</v>
      </c>
      <c r="F8" s="171">
        <v>21983951</v>
      </c>
      <c r="G8" s="171">
        <f>SUM(G10:G80)</f>
        <v>146692</v>
      </c>
      <c r="H8" s="171">
        <f>SUM(H10:H80)</f>
        <v>377509</v>
      </c>
      <c r="I8" s="172">
        <f>SUM(F8-G8+H8)</f>
        <v>22214768</v>
      </c>
      <c r="L8" s="34">
        <f>H8-G8</f>
        <v>230817</v>
      </c>
      <c r="M8" s="30"/>
    </row>
    <row r="9" spans="1:9" ht="15.75" thickTop="1">
      <c r="A9" s="352" t="s">
        <v>23</v>
      </c>
      <c r="B9" s="353"/>
      <c r="C9" s="353"/>
      <c r="D9" s="353"/>
      <c r="E9" s="353"/>
      <c r="F9" s="151"/>
      <c r="G9" s="151"/>
      <c r="H9" s="173"/>
      <c r="I9" s="174"/>
    </row>
    <row r="10" spans="1:9" ht="24">
      <c r="A10" s="136" t="s">
        <v>13</v>
      </c>
      <c r="B10" s="136" t="s">
        <v>25</v>
      </c>
      <c r="C10" s="135">
        <v>4300</v>
      </c>
      <c r="D10" s="137"/>
      <c r="E10" s="140" t="s">
        <v>252</v>
      </c>
      <c r="F10" s="16">
        <v>3200</v>
      </c>
      <c r="G10" s="16">
        <v>3200</v>
      </c>
      <c r="H10" s="16"/>
      <c r="I10" s="17">
        <f aca="true" t="shared" si="0" ref="I10:I41">SUM(F10-G10+H10)</f>
        <v>0</v>
      </c>
    </row>
    <row r="11" spans="1:9" ht="24">
      <c r="A11" s="136" t="s">
        <v>13</v>
      </c>
      <c r="B11" s="136" t="s">
        <v>208</v>
      </c>
      <c r="C11" s="18">
        <v>2850</v>
      </c>
      <c r="D11" s="137"/>
      <c r="E11" s="140" t="s">
        <v>209</v>
      </c>
      <c r="F11" s="16">
        <v>11160</v>
      </c>
      <c r="G11" s="16">
        <v>1930</v>
      </c>
      <c r="H11" s="16"/>
      <c r="I11" s="17">
        <f t="shared" si="0"/>
        <v>9230</v>
      </c>
    </row>
    <row r="12" spans="1:9" ht="24">
      <c r="A12" s="13">
        <v>600</v>
      </c>
      <c r="B12" s="13">
        <v>60016</v>
      </c>
      <c r="C12" s="18">
        <v>3020</v>
      </c>
      <c r="D12" s="14"/>
      <c r="E12" s="15" t="s">
        <v>228</v>
      </c>
      <c r="F12" s="16">
        <v>6000</v>
      </c>
      <c r="G12" s="16">
        <v>2000</v>
      </c>
      <c r="H12" s="16"/>
      <c r="I12" s="17">
        <f t="shared" si="0"/>
        <v>4000</v>
      </c>
    </row>
    <row r="13" spans="1:9" ht="15">
      <c r="A13" s="13">
        <v>600</v>
      </c>
      <c r="B13" s="13">
        <v>60016</v>
      </c>
      <c r="C13" s="18">
        <v>4010</v>
      </c>
      <c r="D13" s="14"/>
      <c r="E13" s="15" t="s">
        <v>229</v>
      </c>
      <c r="F13" s="16">
        <v>80250</v>
      </c>
      <c r="G13" s="16">
        <v>5000</v>
      </c>
      <c r="H13" s="16"/>
      <c r="I13" s="17">
        <f t="shared" si="0"/>
        <v>75250</v>
      </c>
    </row>
    <row r="14" spans="1:9" ht="15">
      <c r="A14" s="18">
        <v>600</v>
      </c>
      <c r="B14" s="18">
        <v>60016</v>
      </c>
      <c r="C14" s="18">
        <v>4210</v>
      </c>
      <c r="D14" s="14"/>
      <c r="E14" s="15" t="s">
        <v>230</v>
      </c>
      <c r="F14" s="16">
        <v>77000</v>
      </c>
      <c r="G14" s="16">
        <v>26000</v>
      </c>
      <c r="H14" s="16"/>
      <c r="I14" s="17">
        <f t="shared" si="0"/>
        <v>51000</v>
      </c>
    </row>
    <row r="15" spans="1:9" ht="15">
      <c r="A15" s="136">
        <v>600</v>
      </c>
      <c r="B15" s="136">
        <v>60016</v>
      </c>
      <c r="C15" s="135">
        <v>4300</v>
      </c>
      <c r="D15" s="137"/>
      <c r="E15" s="15" t="s">
        <v>231</v>
      </c>
      <c r="F15" s="16">
        <v>200000</v>
      </c>
      <c r="G15" s="16"/>
      <c r="H15" s="16">
        <v>35000</v>
      </c>
      <c r="I15" s="17">
        <f t="shared" si="0"/>
        <v>235000</v>
      </c>
    </row>
    <row r="16" spans="1:9" ht="24">
      <c r="A16" s="18">
        <v>600</v>
      </c>
      <c r="B16" s="18">
        <v>60016</v>
      </c>
      <c r="C16" s="18">
        <v>4440</v>
      </c>
      <c r="D16" s="14"/>
      <c r="E16" s="15" t="s">
        <v>232</v>
      </c>
      <c r="F16" s="16">
        <v>8000</v>
      </c>
      <c r="G16" s="16">
        <v>2000</v>
      </c>
      <c r="H16" s="16"/>
      <c r="I16" s="17">
        <f t="shared" si="0"/>
        <v>6000</v>
      </c>
    </row>
    <row r="17" spans="1:9" ht="24">
      <c r="A17" s="13">
        <v>700</v>
      </c>
      <c r="B17" s="13">
        <v>70005</v>
      </c>
      <c r="C17" s="13">
        <v>4300</v>
      </c>
      <c r="D17" s="14"/>
      <c r="E17" s="140" t="s">
        <v>253</v>
      </c>
      <c r="F17" s="16">
        <v>82000</v>
      </c>
      <c r="G17" s="16"/>
      <c r="H17" s="16">
        <v>9000</v>
      </c>
      <c r="I17" s="17">
        <f t="shared" si="0"/>
        <v>91000</v>
      </c>
    </row>
    <row r="18" spans="1:13" ht="24">
      <c r="A18" s="13">
        <v>700</v>
      </c>
      <c r="B18" s="13">
        <v>70005</v>
      </c>
      <c r="C18" s="13">
        <v>4430</v>
      </c>
      <c r="D18" s="14"/>
      <c r="E18" s="140" t="s">
        <v>254</v>
      </c>
      <c r="F18" s="16">
        <v>8000</v>
      </c>
      <c r="G18" s="16"/>
      <c r="H18" s="16">
        <v>1000</v>
      </c>
      <c r="I18" s="17">
        <f t="shared" si="0"/>
        <v>9000</v>
      </c>
      <c r="M18" s="34"/>
    </row>
    <row r="19" spans="1:9" ht="24">
      <c r="A19" s="18">
        <v>750</v>
      </c>
      <c r="B19" s="18">
        <v>75023</v>
      </c>
      <c r="C19" s="18">
        <v>2900</v>
      </c>
      <c r="D19" s="14"/>
      <c r="E19" s="15" t="s">
        <v>233</v>
      </c>
      <c r="F19" s="16">
        <v>5200</v>
      </c>
      <c r="G19" s="16">
        <v>200</v>
      </c>
      <c r="H19" s="16"/>
      <c r="I19" s="17">
        <f t="shared" si="0"/>
        <v>5000</v>
      </c>
    </row>
    <row r="20" spans="1:9" ht="24">
      <c r="A20" s="13">
        <v>750</v>
      </c>
      <c r="B20" s="13">
        <v>75023</v>
      </c>
      <c r="C20" s="18">
        <v>3020</v>
      </c>
      <c r="D20" s="14"/>
      <c r="E20" s="15" t="s">
        <v>234</v>
      </c>
      <c r="F20" s="16">
        <v>6000</v>
      </c>
      <c r="G20" s="16"/>
      <c r="H20" s="16">
        <v>400</v>
      </c>
      <c r="I20" s="17">
        <f t="shared" si="0"/>
        <v>6400</v>
      </c>
    </row>
    <row r="21" spans="1:9" ht="15">
      <c r="A21" s="18">
        <v>750</v>
      </c>
      <c r="B21" s="18">
        <v>75023</v>
      </c>
      <c r="C21" s="18">
        <v>4300</v>
      </c>
      <c r="D21" s="14"/>
      <c r="E21" s="15" t="s">
        <v>235</v>
      </c>
      <c r="F21" s="16">
        <v>180000</v>
      </c>
      <c r="G21" s="16"/>
      <c r="H21" s="16">
        <v>20000</v>
      </c>
      <c r="I21" s="17">
        <f t="shared" si="0"/>
        <v>200000</v>
      </c>
    </row>
    <row r="22" spans="1:9" ht="24">
      <c r="A22" s="13">
        <v>750</v>
      </c>
      <c r="B22" s="13">
        <v>75023</v>
      </c>
      <c r="C22" s="18">
        <v>4440</v>
      </c>
      <c r="D22" s="14"/>
      <c r="E22" s="15" t="s">
        <v>236</v>
      </c>
      <c r="F22" s="17">
        <v>37000</v>
      </c>
      <c r="G22" s="17">
        <v>200</v>
      </c>
      <c r="H22" s="16"/>
      <c r="I22" s="17">
        <f t="shared" si="0"/>
        <v>36800</v>
      </c>
    </row>
    <row r="23" spans="1:9" ht="24">
      <c r="A23" s="13">
        <v>754</v>
      </c>
      <c r="B23" s="13">
        <v>75412</v>
      </c>
      <c r="C23" s="18">
        <v>4210</v>
      </c>
      <c r="D23" s="14"/>
      <c r="E23" s="140" t="s">
        <v>237</v>
      </c>
      <c r="F23" s="16">
        <v>59500</v>
      </c>
      <c r="G23" s="16"/>
      <c r="H23" s="16">
        <v>4500</v>
      </c>
      <c r="I23" s="17">
        <f t="shared" si="0"/>
        <v>64000</v>
      </c>
    </row>
    <row r="24" spans="1:9" ht="36">
      <c r="A24" s="18">
        <v>756</v>
      </c>
      <c r="B24" s="18">
        <v>75647</v>
      </c>
      <c r="C24" s="18">
        <v>4300</v>
      </c>
      <c r="D24" s="14"/>
      <c r="E24" s="15" t="s">
        <v>245</v>
      </c>
      <c r="F24" s="16">
        <v>63000</v>
      </c>
      <c r="G24" s="16"/>
      <c r="H24" s="16">
        <v>15000</v>
      </c>
      <c r="I24" s="17">
        <f t="shared" si="0"/>
        <v>78000</v>
      </c>
    </row>
    <row r="25" spans="1:9" ht="15">
      <c r="A25" s="136">
        <v>801</v>
      </c>
      <c r="B25" s="136">
        <v>80101</v>
      </c>
      <c r="C25" s="135">
        <v>4010</v>
      </c>
      <c r="D25" s="14"/>
      <c r="E25" s="15" t="s">
        <v>175</v>
      </c>
      <c r="F25" s="16">
        <v>3176000</v>
      </c>
      <c r="G25" s="16"/>
      <c r="H25" s="16">
        <v>5170</v>
      </c>
      <c r="I25" s="17">
        <f t="shared" si="0"/>
        <v>3181170</v>
      </c>
    </row>
    <row r="26" spans="1:9" ht="15">
      <c r="A26" s="18">
        <v>801</v>
      </c>
      <c r="B26" s="18">
        <v>80101</v>
      </c>
      <c r="C26" s="18">
        <v>4110</v>
      </c>
      <c r="D26" s="14"/>
      <c r="E26" s="15" t="s">
        <v>176</v>
      </c>
      <c r="F26" s="16">
        <v>616733</v>
      </c>
      <c r="G26" s="16"/>
      <c r="H26" s="16">
        <v>38967</v>
      </c>
      <c r="I26" s="17">
        <f t="shared" si="0"/>
        <v>655700</v>
      </c>
    </row>
    <row r="27" spans="1:9" ht="15">
      <c r="A27" s="13">
        <v>801</v>
      </c>
      <c r="B27" s="13">
        <v>80101</v>
      </c>
      <c r="C27" s="18">
        <v>4120</v>
      </c>
      <c r="D27" s="14"/>
      <c r="E27" s="15" t="s">
        <v>177</v>
      </c>
      <c r="F27" s="16">
        <v>83991</v>
      </c>
      <c r="G27" s="16"/>
      <c r="H27" s="16">
        <v>5369</v>
      </c>
      <c r="I27" s="17">
        <f t="shared" si="0"/>
        <v>89360</v>
      </c>
    </row>
    <row r="28" spans="1:9" ht="15">
      <c r="A28" s="18">
        <v>801</v>
      </c>
      <c r="B28" s="18">
        <v>80101</v>
      </c>
      <c r="C28" s="135">
        <v>4210</v>
      </c>
      <c r="D28" s="14"/>
      <c r="E28" s="15" t="s">
        <v>198</v>
      </c>
      <c r="F28" s="16">
        <v>276000</v>
      </c>
      <c r="G28" s="16"/>
      <c r="H28" s="16">
        <v>4600</v>
      </c>
      <c r="I28" s="17">
        <f t="shared" si="0"/>
        <v>280600</v>
      </c>
    </row>
    <row r="29" spans="1:9" ht="15">
      <c r="A29" s="13">
        <v>801</v>
      </c>
      <c r="B29" s="13">
        <v>80101</v>
      </c>
      <c r="C29" s="18">
        <v>4260</v>
      </c>
      <c r="D29" s="14"/>
      <c r="E29" s="15" t="s">
        <v>224</v>
      </c>
      <c r="F29" s="16">
        <v>190000</v>
      </c>
      <c r="G29" s="16">
        <v>12500</v>
      </c>
      <c r="H29" s="16"/>
      <c r="I29" s="17">
        <f t="shared" si="0"/>
        <v>177500</v>
      </c>
    </row>
    <row r="30" spans="1:9" ht="15">
      <c r="A30" s="18">
        <v>801</v>
      </c>
      <c r="B30" s="18">
        <v>80101</v>
      </c>
      <c r="C30" s="18">
        <v>4270</v>
      </c>
      <c r="D30" s="14"/>
      <c r="E30" s="15" t="s">
        <v>255</v>
      </c>
      <c r="F30" s="16">
        <v>93061</v>
      </c>
      <c r="G30" s="16"/>
      <c r="H30" s="16">
        <v>31860</v>
      </c>
      <c r="I30" s="17">
        <f t="shared" si="0"/>
        <v>124921</v>
      </c>
    </row>
    <row r="31" spans="1:9" ht="15">
      <c r="A31" s="13">
        <v>801</v>
      </c>
      <c r="B31" s="13">
        <v>80101</v>
      </c>
      <c r="C31" s="18">
        <v>4300</v>
      </c>
      <c r="D31" s="14"/>
      <c r="E31" s="15" t="s">
        <v>256</v>
      </c>
      <c r="F31" s="16">
        <v>180000</v>
      </c>
      <c r="G31" s="16"/>
      <c r="H31" s="16">
        <v>10500</v>
      </c>
      <c r="I31" s="17">
        <f t="shared" si="0"/>
        <v>190500</v>
      </c>
    </row>
    <row r="32" spans="1:9" ht="15">
      <c r="A32" s="13">
        <v>801</v>
      </c>
      <c r="B32" s="13">
        <v>80104</v>
      </c>
      <c r="C32" s="135">
        <v>4010</v>
      </c>
      <c r="D32" s="14"/>
      <c r="E32" s="15" t="s">
        <v>178</v>
      </c>
      <c r="F32" s="16">
        <v>857000</v>
      </c>
      <c r="G32" s="16"/>
      <c r="H32" s="16">
        <v>17500</v>
      </c>
      <c r="I32" s="17">
        <f t="shared" si="0"/>
        <v>874500</v>
      </c>
    </row>
    <row r="33" spans="1:9" ht="15">
      <c r="A33" s="13">
        <v>801</v>
      </c>
      <c r="B33" s="13">
        <v>80104</v>
      </c>
      <c r="C33" s="18">
        <v>4110</v>
      </c>
      <c r="D33" s="14"/>
      <c r="E33" s="15" t="s">
        <v>179</v>
      </c>
      <c r="F33" s="16">
        <v>167739</v>
      </c>
      <c r="G33" s="16"/>
      <c r="H33" s="16">
        <v>10431</v>
      </c>
      <c r="I33" s="17">
        <f t="shared" si="0"/>
        <v>178170</v>
      </c>
    </row>
    <row r="34" spans="1:9" ht="15">
      <c r="A34" s="13">
        <v>801</v>
      </c>
      <c r="B34" s="13">
        <v>80104</v>
      </c>
      <c r="C34" s="18">
        <v>4120</v>
      </c>
      <c r="D34" s="14"/>
      <c r="E34" s="15" t="s">
        <v>180</v>
      </c>
      <c r="F34" s="16">
        <v>22844</v>
      </c>
      <c r="G34" s="16"/>
      <c r="H34" s="16">
        <v>1756</v>
      </c>
      <c r="I34" s="17">
        <f t="shared" si="0"/>
        <v>24600</v>
      </c>
    </row>
    <row r="35" spans="1:9" ht="15">
      <c r="A35" s="18">
        <v>801</v>
      </c>
      <c r="B35" s="18">
        <v>80104</v>
      </c>
      <c r="C35" s="18">
        <v>4210</v>
      </c>
      <c r="D35" s="14"/>
      <c r="E35" s="15" t="s">
        <v>248</v>
      </c>
      <c r="F35" s="16">
        <v>49873</v>
      </c>
      <c r="G35" s="16"/>
      <c r="H35" s="16">
        <v>500</v>
      </c>
      <c r="I35" s="17">
        <f t="shared" si="0"/>
        <v>50373</v>
      </c>
    </row>
    <row r="36" spans="1:9" ht="15">
      <c r="A36" s="18">
        <v>801</v>
      </c>
      <c r="B36" s="18">
        <v>80104</v>
      </c>
      <c r="C36" s="18">
        <v>4300</v>
      </c>
      <c r="D36" s="14"/>
      <c r="E36" s="15" t="s">
        <v>247</v>
      </c>
      <c r="F36" s="16">
        <v>17800</v>
      </c>
      <c r="G36" s="16"/>
      <c r="H36" s="16">
        <v>1000</v>
      </c>
      <c r="I36" s="17">
        <f t="shared" si="0"/>
        <v>18800</v>
      </c>
    </row>
    <row r="37" spans="1:9" ht="15">
      <c r="A37" s="13">
        <v>801</v>
      </c>
      <c r="B37" s="13">
        <v>80110</v>
      </c>
      <c r="C37" s="135">
        <v>4010</v>
      </c>
      <c r="D37" s="14"/>
      <c r="E37" s="15" t="s">
        <v>182</v>
      </c>
      <c r="F37" s="16">
        <v>1373800</v>
      </c>
      <c r="G37" s="16"/>
      <c r="H37" s="16">
        <v>34230</v>
      </c>
      <c r="I37" s="17">
        <f t="shared" si="0"/>
        <v>1408030</v>
      </c>
    </row>
    <row r="38" spans="1:9" ht="15">
      <c r="A38" s="13">
        <v>801</v>
      </c>
      <c r="B38" s="13">
        <v>80110</v>
      </c>
      <c r="C38" s="18">
        <v>4110</v>
      </c>
      <c r="D38" s="14"/>
      <c r="E38" s="15" t="s">
        <v>181</v>
      </c>
      <c r="F38" s="16">
        <v>265497</v>
      </c>
      <c r="G38" s="16"/>
      <c r="H38" s="16">
        <v>15553</v>
      </c>
      <c r="I38" s="17">
        <f t="shared" si="0"/>
        <v>281050</v>
      </c>
    </row>
    <row r="39" spans="1:9" ht="15">
      <c r="A39" s="13">
        <v>801</v>
      </c>
      <c r="B39" s="13">
        <v>80110</v>
      </c>
      <c r="C39" s="18">
        <v>4120</v>
      </c>
      <c r="D39" s="14"/>
      <c r="E39" s="15" t="s">
        <v>183</v>
      </c>
      <c r="F39" s="16">
        <v>36157</v>
      </c>
      <c r="G39" s="16"/>
      <c r="H39" s="16">
        <v>2943</v>
      </c>
      <c r="I39" s="17">
        <f t="shared" si="0"/>
        <v>39100</v>
      </c>
    </row>
    <row r="40" spans="1:9" ht="15">
      <c r="A40" s="18">
        <v>801</v>
      </c>
      <c r="B40" s="18">
        <v>80110</v>
      </c>
      <c r="C40" s="18">
        <v>4300</v>
      </c>
      <c r="D40" s="14"/>
      <c r="E40" s="15" t="s">
        <v>225</v>
      </c>
      <c r="F40" s="16">
        <v>22000</v>
      </c>
      <c r="G40" s="16"/>
      <c r="H40" s="16">
        <v>1000</v>
      </c>
      <c r="I40" s="17">
        <f t="shared" si="0"/>
        <v>23000</v>
      </c>
    </row>
    <row r="41" spans="1:9" ht="15">
      <c r="A41" s="18">
        <v>801</v>
      </c>
      <c r="B41" s="18">
        <v>80113</v>
      </c>
      <c r="C41" s="18">
        <v>4270</v>
      </c>
      <c r="D41" s="14"/>
      <c r="E41" s="15" t="s">
        <v>227</v>
      </c>
      <c r="F41" s="16">
        <v>5000</v>
      </c>
      <c r="G41" s="16">
        <v>5000</v>
      </c>
      <c r="H41" s="16"/>
      <c r="I41" s="17">
        <f t="shared" si="0"/>
        <v>0</v>
      </c>
    </row>
    <row r="42" spans="1:9" ht="15">
      <c r="A42" s="18">
        <v>801</v>
      </c>
      <c r="B42" s="18">
        <v>80113</v>
      </c>
      <c r="C42" s="18">
        <v>4300</v>
      </c>
      <c r="D42" s="14"/>
      <c r="E42" s="15" t="s">
        <v>226</v>
      </c>
      <c r="F42" s="16">
        <v>42000</v>
      </c>
      <c r="G42" s="16"/>
      <c r="H42" s="16">
        <v>5000</v>
      </c>
      <c r="I42" s="17">
        <f aca="true" t="shared" si="1" ref="I42:I64">SUM(F42-G42+H42)</f>
        <v>47000</v>
      </c>
    </row>
    <row r="43" spans="1:9" ht="15">
      <c r="A43" s="13">
        <v>851</v>
      </c>
      <c r="B43" s="13">
        <v>85154</v>
      </c>
      <c r="C43" s="18">
        <v>4300</v>
      </c>
      <c r="D43" s="14"/>
      <c r="E43" s="15" t="s">
        <v>246</v>
      </c>
      <c r="F43" s="17">
        <v>100000</v>
      </c>
      <c r="G43" s="17"/>
      <c r="H43" s="16">
        <v>3000</v>
      </c>
      <c r="I43" s="17">
        <f t="shared" si="1"/>
        <v>103000</v>
      </c>
    </row>
    <row r="44" spans="1:13" ht="36">
      <c r="A44" s="136">
        <v>852</v>
      </c>
      <c r="B44" s="136">
        <v>85213</v>
      </c>
      <c r="C44" s="18">
        <v>4130</v>
      </c>
      <c r="D44" s="137"/>
      <c r="E44" s="140" t="s">
        <v>199</v>
      </c>
      <c r="F44" s="16">
        <v>0</v>
      </c>
      <c r="G44" s="16"/>
      <c r="H44" s="16">
        <v>2100</v>
      </c>
      <c r="I44" s="17">
        <f t="shared" si="1"/>
        <v>2100</v>
      </c>
      <c r="M44" s="34"/>
    </row>
    <row r="45" spans="1:9" ht="24">
      <c r="A45" s="18">
        <v>852</v>
      </c>
      <c r="B45" s="18">
        <v>85214</v>
      </c>
      <c r="C45" s="18">
        <v>3110</v>
      </c>
      <c r="D45" s="14" t="s">
        <v>192</v>
      </c>
      <c r="E45" s="15" t="s">
        <v>191</v>
      </c>
      <c r="F45" s="16">
        <v>356548</v>
      </c>
      <c r="G45" s="16">
        <v>617</v>
      </c>
      <c r="H45" s="16"/>
      <c r="I45" s="17">
        <f t="shared" si="1"/>
        <v>355931</v>
      </c>
    </row>
    <row r="46" spans="1:9" ht="24">
      <c r="A46" s="18">
        <v>852</v>
      </c>
      <c r="B46" s="18">
        <v>85214</v>
      </c>
      <c r="C46" s="135">
        <v>3110</v>
      </c>
      <c r="D46" s="14"/>
      <c r="E46" s="15" t="s">
        <v>191</v>
      </c>
      <c r="F46" s="16">
        <v>176183</v>
      </c>
      <c r="G46" s="16">
        <v>54800</v>
      </c>
      <c r="H46" s="16">
        <v>1667</v>
      </c>
      <c r="I46" s="17">
        <f t="shared" si="1"/>
        <v>123050</v>
      </c>
    </row>
    <row r="47" spans="1:13" ht="24">
      <c r="A47" s="136">
        <v>854</v>
      </c>
      <c r="B47" s="136">
        <v>85401</v>
      </c>
      <c r="C47" s="135">
        <v>3020</v>
      </c>
      <c r="D47" s="137"/>
      <c r="E47" s="15" t="s">
        <v>185</v>
      </c>
      <c r="F47" s="16">
        <v>3700</v>
      </c>
      <c r="G47" s="16"/>
      <c r="H47" s="16">
        <v>270</v>
      </c>
      <c r="I47" s="17">
        <f t="shared" si="1"/>
        <v>3970</v>
      </c>
      <c r="M47" s="34"/>
    </row>
    <row r="48" spans="1:9" ht="24">
      <c r="A48" s="136">
        <v>854</v>
      </c>
      <c r="B48" s="18">
        <v>85401</v>
      </c>
      <c r="C48" s="135">
        <v>4010</v>
      </c>
      <c r="D48" s="14"/>
      <c r="E48" s="15" t="s">
        <v>184</v>
      </c>
      <c r="F48" s="16">
        <v>196000</v>
      </c>
      <c r="G48" s="16">
        <v>25240</v>
      </c>
      <c r="H48" s="16"/>
      <c r="I48" s="17">
        <f t="shared" si="1"/>
        <v>170760</v>
      </c>
    </row>
    <row r="49" spans="1:9" ht="24">
      <c r="A49" s="136">
        <v>854</v>
      </c>
      <c r="B49" s="18">
        <v>85401</v>
      </c>
      <c r="C49" s="18">
        <v>4110</v>
      </c>
      <c r="D49" s="14"/>
      <c r="E49" s="15" t="s">
        <v>185</v>
      </c>
      <c r="F49" s="16">
        <v>38229</v>
      </c>
      <c r="G49" s="16">
        <v>799</v>
      </c>
      <c r="H49" s="16"/>
      <c r="I49" s="17">
        <f t="shared" si="1"/>
        <v>37430</v>
      </c>
    </row>
    <row r="50" spans="1:9" ht="15">
      <c r="A50" s="136">
        <v>854</v>
      </c>
      <c r="B50" s="18">
        <v>85401</v>
      </c>
      <c r="C50" s="18">
        <v>4120</v>
      </c>
      <c r="D50" s="14"/>
      <c r="E50" s="15" t="s">
        <v>186</v>
      </c>
      <c r="F50" s="16">
        <v>5206</v>
      </c>
      <c r="G50" s="16">
        <v>606</v>
      </c>
      <c r="H50" s="16"/>
      <c r="I50" s="17">
        <f t="shared" si="1"/>
        <v>4600</v>
      </c>
    </row>
    <row r="51" spans="1:9" ht="15">
      <c r="A51" s="18">
        <v>854</v>
      </c>
      <c r="B51" s="18">
        <v>85401</v>
      </c>
      <c r="C51" s="18">
        <v>4210</v>
      </c>
      <c r="D51" s="14"/>
      <c r="E51" s="15" t="s">
        <v>249</v>
      </c>
      <c r="F51" s="16">
        <v>12150</v>
      </c>
      <c r="G51" s="16">
        <v>2000</v>
      </c>
      <c r="H51" s="16"/>
      <c r="I51" s="17">
        <f t="shared" si="1"/>
        <v>10150</v>
      </c>
    </row>
    <row r="52" spans="1:9" ht="15">
      <c r="A52" s="18">
        <v>854</v>
      </c>
      <c r="B52" s="18">
        <v>85401</v>
      </c>
      <c r="C52" s="18">
        <v>4260</v>
      </c>
      <c r="D52" s="14"/>
      <c r="E52" s="15" t="s">
        <v>250</v>
      </c>
      <c r="F52" s="16">
        <v>1500</v>
      </c>
      <c r="G52" s="16">
        <v>1500</v>
      </c>
      <c r="H52" s="16"/>
      <c r="I52" s="17">
        <f t="shared" si="1"/>
        <v>0</v>
      </c>
    </row>
    <row r="53" spans="1:9" ht="15">
      <c r="A53" s="18">
        <v>854</v>
      </c>
      <c r="B53" s="18">
        <v>85401</v>
      </c>
      <c r="C53" s="18">
        <v>4300</v>
      </c>
      <c r="D53" s="14"/>
      <c r="E53" s="15" t="s">
        <v>251</v>
      </c>
      <c r="F53" s="16">
        <v>3400</v>
      </c>
      <c r="G53" s="16">
        <v>2000</v>
      </c>
      <c r="H53" s="16"/>
      <c r="I53" s="17">
        <f t="shared" si="1"/>
        <v>1400</v>
      </c>
    </row>
    <row r="54" spans="1:9" ht="24">
      <c r="A54" s="18">
        <v>900</v>
      </c>
      <c r="B54" s="18">
        <v>90004</v>
      </c>
      <c r="C54" s="18">
        <v>4110</v>
      </c>
      <c r="D54" s="14"/>
      <c r="E54" s="15" t="s">
        <v>238</v>
      </c>
      <c r="F54" s="16">
        <v>100</v>
      </c>
      <c r="G54" s="16">
        <v>100</v>
      </c>
      <c r="H54" s="16"/>
      <c r="I54" s="17">
        <f t="shared" si="1"/>
        <v>0</v>
      </c>
    </row>
    <row r="55" spans="1:9" ht="24">
      <c r="A55" s="18">
        <v>900</v>
      </c>
      <c r="B55" s="18">
        <v>90004</v>
      </c>
      <c r="C55" s="18">
        <v>4210</v>
      </c>
      <c r="D55" s="14"/>
      <c r="E55" s="15" t="s">
        <v>239</v>
      </c>
      <c r="F55" s="16">
        <v>15000</v>
      </c>
      <c r="G55" s="16"/>
      <c r="H55" s="16">
        <v>600</v>
      </c>
      <c r="I55" s="17">
        <f t="shared" si="1"/>
        <v>15600</v>
      </c>
    </row>
    <row r="56" spans="1:9" ht="24">
      <c r="A56" s="18">
        <v>900</v>
      </c>
      <c r="B56" s="18">
        <v>90004</v>
      </c>
      <c r="C56" s="18">
        <v>4300</v>
      </c>
      <c r="D56" s="14"/>
      <c r="E56" s="15" t="s">
        <v>240</v>
      </c>
      <c r="F56" s="16">
        <v>5000</v>
      </c>
      <c r="G56" s="16">
        <v>500</v>
      </c>
      <c r="H56" s="16"/>
      <c r="I56" s="17">
        <f t="shared" si="1"/>
        <v>4500</v>
      </c>
    </row>
    <row r="57" spans="1:9" ht="24">
      <c r="A57" s="18">
        <v>900</v>
      </c>
      <c r="B57" s="18">
        <v>90017</v>
      </c>
      <c r="C57" s="18">
        <v>2650</v>
      </c>
      <c r="D57" s="14"/>
      <c r="E57" s="15" t="s">
        <v>188</v>
      </c>
      <c r="F57" s="16">
        <v>623548</v>
      </c>
      <c r="G57" s="16"/>
      <c r="H57" s="16">
        <v>91493</v>
      </c>
      <c r="I57" s="17">
        <f t="shared" si="1"/>
        <v>715041</v>
      </c>
    </row>
    <row r="58" spans="1:9" ht="24">
      <c r="A58" s="18">
        <v>921</v>
      </c>
      <c r="B58" s="18">
        <v>92109</v>
      </c>
      <c r="C58" s="18">
        <v>4210</v>
      </c>
      <c r="D58" s="14"/>
      <c r="E58" s="15" t="s">
        <v>257</v>
      </c>
      <c r="F58" s="16">
        <v>18000</v>
      </c>
      <c r="G58" s="16"/>
      <c r="H58" s="16">
        <v>300</v>
      </c>
      <c r="I58" s="17">
        <f t="shared" si="1"/>
        <v>18300</v>
      </c>
    </row>
    <row r="59" spans="1:9" ht="24">
      <c r="A59" s="18">
        <v>921</v>
      </c>
      <c r="B59" s="18">
        <v>92109</v>
      </c>
      <c r="C59" s="18">
        <v>4410</v>
      </c>
      <c r="D59" s="14"/>
      <c r="E59" s="15" t="s">
        <v>258</v>
      </c>
      <c r="F59" s="16">
        <v>1000</v>
      </c>
      <c r="G59" s="16">
        <v>300</v>
      </c>
      <c r="H59" s="16"/>
      <c r="I59" s="17">
        <f t="shared" si="1"/>
        <v>700</v>
      </c>
    </row>
    <row r="60" spans="1:9" ht="24">
      <c r="A60" s="18">
        <v>921</v>
      </c>
      <c r="B60" s="18">
        <v>92116</v>
      </c>
      <c r="C60" s="18">
        <v>3020</v>
      </c>
      <c r="D60" s="14"/>
      <c r="E60" s="15" t="s">
        <v>259</v>
      </c>
      <c r="F60" s="16">
        <v>600</v>
      </c>
      <c r="G60" s="16"/>
      <c r="H60" s="16">
        <v>200</v>
      </c>
      <c r="I60" s="17">
        <f t="shared" si="1"/>
        <v>800</v>
      </c>
    </row>
    <row r="61" spans="1:13" ht="24">
      <c r="A61" s="18">
        <v>921</v>
      </c>
      <c r="B61" s="18">
        <v>92116</v>
      </c>
      <c r="C61" s="18">
        <v>4210</v>
      </c>
      <c r="D61" s="14"/>
      <c r="E61" s="15" t="s">
        <v>260</v>
      </c>
      <c r="F61" s="16">
        <v>15240</v>
      </c>
      <c r="G61" s="16"/>
      <c r="H61" s="16">
        <v>1000</v>
      </c>
      <c r="I61" s="17">
        <f t="shared" si="1"/>
        <v>16240</v>
      </c>
      <c r="M61" s="34"/>
    </row>
    <row r="62" spans="1:9" ht="24">
      <c r="A62" s="18">
        <v>921</v>
      </c>
      <c r="B62" s="18">
        <v>92116</v>
      </c>
      <c r="C62" s="18">
        <v>4240</v>
      </c>
      <c r="D62" s="14"/>
      <c r="E62" s="15" t="s">
        <v>261</v>
      </c>
      <c r="F62" s="16">
        <v>20000</v>
      </c>
      <c r="G62" s="16"/>
      <c r="H62" s="16">
        <v>2600</v>
      </c>
      <c r="I62" s="17">
        <f t="shared" si="1"/>
        <v>22600</v>
      </c>
    </row>
    <row r="63" spans="1:9" ht="15">
      <c r="A63" s="136">
        <v>921</v>
      </c>
      <c r="B63" s="18">
        <v>92116</v>
      </c>
      <c r="C63" s="135">
        <v>4300</v>
      </c>
      <c r="D63" s="14"/>
      <c r="E63" s="15" t="s">
        <v>262</v>
      </c>
      <c r="F63" s="16">
        <v>19600</v>
      </c>
      <c r="G63" s="16"/>
      <c r="H63" s="16">
        <v>3000</v>
      </c>
      <c r="I63" s="17">
        <f t="shared" si="1"/>
        <v>22600</v>
      </c>
    </row>
    <row r="64" spans="1:9" ht="24">
      <c r="A64" s="18">
        <v>921</v>
      </c>
      <c r="B64" s="18">
        <v>92116</v>
      </c>
      <c r="C64" s="18">
        <v>4440</v>
      </c>
      <c r="D64" s="14"/>
      <c r="E64" s="15" t="s">
        <v>263</v>
      </c>
      <c r="F64" s="16">
        <v>4800</v>
      </c>
      <c r="G64" s="16">
        <v>200</v>
      </c>
      <c r="H64" s="16"/>
      <c r="I64" s="17">
        <f t="shared" si="1"/>
        <v>4600</v>
      </c>
    </row>
    <row r="65" spans="1:9" ht="15">
      <c r="A65" s="18"/>
      <c r="B65" s="18"/>
      <c r="C65" s="18"/>
      <c r="D65" s="14"/>
      <c r="E65" s="15"/>
      <c r="F65" s="16"/>
      <c r="G65" s="16"/>
      <c r="H65" s="16"/>
      <c r="I65" s="17">
        <f aca="true" t="shared" si="2" ref="I65:I78">SUM(F65-G65+H65)</f>
        <v>0</v>
      </c>
    </row>
    <row r="66" spans="1:9" ht="15">
      <c r="A66" s="18"/>
      <c r="B66" s="18"/>
      <c r="C66" s="18"/>
      <c r="D66" s="14"/>
      <c r="E66" s="15"/>
      <c r="F66" s="16"/>
      <c r="G66" s="16"/>
      <c r="H66" s="16"/>
      <c r="I66" s="17">
        <f t="shared" si="2"/>
        <v>0</v>
      </c>
    </row>
    <row r="67" spans="1:9" ht="15">
      <c r="A67" s="18"/>
      <c r="B67" s="18"/>
      <c r="C67" s="18"/>
      <c r="D67" s="14"/>
      <c r="E67" s="15"/>
      <c r="F67" s="16"/>
      <c r="G67" s="16"/>
      <c r="H67" s="16"/>
      <c r="I67" s="17">
        <f t="shared" si="2"/>
        <v>0</v>
      </c>
    </row>
    <row r="68" spans="1:9" ht="15">
      <c r="A68" s="18"/>
      <c r="B68" s="18"/>
      <c r="C68" s="18"/>
      <c r="D68" s="14"/>
      <c r="E68" s="15"/>
      <c r="F68" s="16"/>
      <c r="G68" s="16"/>
      <c r="H68" s="16"/>
      <c r="I68" s="17">
        <f t="shared" si="2"/>
        <v>0</v>
      </c>
    </row>
    <row r="69" spans="1:9" ht="15">
      <c r="A69" s="18"/>
      <c r="B69" s="18"/>
      <c r="C69" s="18"/>
      <c r="D69" s="14"/>
      <c r="E69" s="15"/>
      <c r="F69" s="16"/>
      <c r="G69" s="16"/>
      <c r="H69" s="16"/>
      <c r="I69" s="17">
        <f t="shared" si="2"/>
        <v>0</v>
      </c>
    </row>
    <row r="70" spans="1:9" ht="15">
      <c r="A70" s="18"/>
      <c r="B70" s="18"/>
      <c r="C70" s="18"/>
      <c r="D70" s="14"/>
      <c r="E70" s="15"/>
      <c r="F70" s="16"/>
      <c r="G70" s="16"/>
      <c r="H70" s="16"/>
      <c r="I70" s="17">
        <f t="shared" si="2"/>
        <v>0</v>
      </c>
    </row>
    <row r="71" spans="1:9" ht="15">
      <c r="A71" s="18"/>
      <c r="B71" s="18"/>
      <c r="C71" s="18"/>
      <c r="D71" s="14"/>
      <c r="E71" s="15"/>
      <c r="F71" s="16"/>
      <c r="G71" s="16"/>
      <c r="H71" s="16"/>
      <c r="I71" s="17">
        <f t="shared" si="2"/>
        <v>0</v>
      </c>
    </row>
    <row r="72" spans="1:9" ht="15">
      <c r="A72" s="18"/>
      <c r="B72" s="18"/>
      <c r="C72" s="18"/>
      <c r="D72" s="14"/>
      <c r="E72" s="15"/>
      <c r="F72" s="16"/>
      <c r="G72" s="16"/>
      <c r="H72" s="16"/>
      <c r="I72" s="17">
        <f t="shared" si="2"/>
        <v>0</v>
      </c>
    </row>
    <row r="73" spans="1:9" ht="15">
      <c r="A73" s="18"/>
      <c r="B73" s="18"/>
      <c r="C73" s="18"/>
      <c r="D73" s="14"/>
      <c r="E73" s="15"/>
      <c r="F73" s="16"/>
      <c r="G73" s="16"/>
      <c r="H73" s="16"/>
      <c r="I73" s="17">
        <f t="shared" si="2"/>
        <v>0</v>
      </c>
    </row>
    <row r="74" spans="1:9" ht="15">
      <c r="A74" s="18"/>
      <c r="B74" s="18"/>
      <c r="C74" s="18"/>
      <c r="D74" s="14"/>
      <c r="E74" s="15"/>
      <c r="F74" s="16"/>
      <c r="G74" s="16"/>
      <c r="H74" s="16"/>
      <c r="I74" s="17">
        <f t="shared" si="2"/>
        <v>0</v>
      </c>
    </row>
    <row r="75" spans="1:9" ht="15">
      <c r="A75" s="18"/>
      <c r="B75" s="18"/>
      <c r="C75" s="18"/>
      <c r="D75" s="14"/>
      <c r="E75" s="15"/>
      <c r="F75" s="16"/>
      <c r="G75" s="16"/>
      <c r="H75" s="16"/>
      <c r="I75" s="17">
        <f t="shared" si="2"/>
        <v>0</v>
      </c>
    </row>
    <row r="76" spans="1:9" ht="15">
      <c r="A76" s="18"/>
      <c r="B76" s="18"/>
      <c r="C76" s="18"/>
      <c r="D76" s="14"/>
      <c r="E76" s="15"/>
      <c r="F76" s="16"/>
      <c r="G76" s="16"/>
      <c r="H76" s="16"/>
      <c r="I76" s="17">
        <f t="shared" si="2"/>
        <v>0</v>
      </c>
    </row>
    <row r="77" spans="1:9" ht="15">
      <c r="A77" s="18"/>
      <c r="B77" s="18"/>
      <c r="C77" s="18"/>
      <c r="D77" s="14"/>
      <c r="E77" s="15"/>
      <c r="F77" s="16"/>
      <c r="G77" s="16"/>
      <c r="H77" s="16"/>
      <c r="I77" s="17">
        <f t="shared" si="2"/>
        <v>0</v>
      </c>
    </row>
    <row r="78" spans="1:9" ht="15">
      <c r="A78" s="18"/>
      <c r="B78" s="18"/>
      <c r="C78" s="18"/>
      <c r="D78" s="14"/>
      <c r="E78" s="15"/>
      <c r="F78" s="16"/>
      <c r="G78" s="16"/>
      <c r="H78" s="16"/>
      <c r="I78" s="17">
        <f t="shared" si="2"/>
        <v>0</v>
      </c>
    </row>
    <row r="79" spans="1:9" ht="15">
      <c r="A79" s="18"/>
      <c r="B79" s="18"/>
      <c r="C79" s="18"/>
      <c r="D79" s="14"/>
      <c r="E79" s="15"/>
      <c r="F79" s="16"/>
      <c r="G79" s="16"/>
      <c r="H79" s="16"/>
      <c r="I79" s="17">
        <f>SUM(F79-G79+H79)</f>
        <v>0</v>
      </c>
    </row>
    <row r="80" spans="1:9" ht="15">
      <c r="A80" s="18"/>
      <c r="B80" s="18"/>
      <c r="C80" s="18"/>
      <c r="D80" s="14"/>
      <c r="E80" s="15"/>
      <c r="F80" s="16"/>
      <c r="G80" s="16"/>
      <c r="H80" s="16"/>
      <c r="I80" s="17">
        <f>SUM(F80-G80+H80)</f>
        <v>0</v>
      </c>
    </row>
    <row r="81" spans="1:9" ht="15">
      <c r="A81" s="19"/>
      <c r="B81" s="19"/>
      <c r="C81" s="19"/>
      <c r="D81" s="20"/>
      <c r="E81" s="21"/>
      <c r="F81" s="22"/>
      <c r="G81" s="22"/>
      <c r="H81" s="22"/>
      <c r="I81" s="17">
        <f>SUM(F81:H81)</f>
        <v>0</v>
      </c>
    </row>
    <row r="82" spans="6:9" ht="18">
      <c r="F82" s="31"/>
      <c r="G82" s="24"/>
      <c r="H82" s="24"/>
      <c r="I82" s="25"/>
    </row>
    <row r="83" spans="7:8" ht="12.75">
      <c r="G83" s="28"/>
      <c r="H83" s="28"/>
    </row>
    <row r="84" spans="7:8" ht="12.75">
      <c r="G84" s="28"/>
      <c r="H84" s="28"/>
    </row>
    <row r="85" spans="7:8" ht="12.75">
      <c r="G85" s="28"/>
      <c r="H85" s="28"/>
    </row>
    <row r="86" spans="7:8" ht="12.75">
      <c r="G86" s="28"/>
      <c r="H86" s="28"/>
    </row>
  </sheetData>
  <mergeCells count="7">
    <mergeCell ref="A9:E9"/>
    <mergeCell ref="A6:I6"/>
    <mergeCell ref="A7:D7"/>
    <mergeCell ref="E2:I2"/>
    <mergeCell ref="E3:I3"/>
    <mergeCell ref="E4:I4"/>
    <mergeCell ref="E5:I5"/>
  </mergeCells>
  <printOptions/>
  <pageMargins left="0" right="0" top="0.984251968503937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2005-01-03T08:01:50Z</cp:lastPrinted>
  <dcterms:created xsi:type="dcterms:W3CDTF">2003-04-04T08:39:30Z</dcterms:created>
  <dcterms:modified xsi:type="dcterms:W3CDTF">2005-01-03T08:18:23Z</dcterms:modified>
  <cp:category/>
  <cp:version/>
  <cp:contentType/>
  <cp:contentStatus/>
</cp:coreProperties>
</file>