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0"/>
  </bookViews>
  <sheets>
    <sheet name="Dane" sheetId="1" r:id="rId1"/>
    <sheet name="Środki specjalne" sheetId="2" r:id="rId2"/>
    <sheet name="GFOŚiGW" sheetId="3" r:id="rId3"/>
    <sheet name="ZB-MZK" sheetId="4" r:id="rId4"/>
    <sheet name="Dotacje" sheetId="5" r:id="rId5"/>
    <sheet name="Załacznik Nr4" sheetId="6" r:id="rId6"/>
    <sheet name="zrównoważ." sheetId="7" r:id="rId7"/>
    <sheet name="Załącznik Nr 1" sheetId="8" r:id="rId8"/>
    <sheet name="Załacznik Nr 2" sheetId="9" r:id="rId9"/>
    <sheet name="Arkusz1" sheetId="10" r:id="rId10"/>
    <sheet name="Załącznik Nr3 " sheetId="11" r:id="rId11"/>
  </sheets>
  <definedNames/>
  <calcPr fullCalcOnLoad="1"/>
</workbook>
</file>

<file path=xl/sharedStrings.xml><?xml version="1.0" encoding="utf-8"?>
<sst xmlns="http://schemas.openxmlformats.org/spreadsheetml/2006/main" count="573" uniqueCount="197">
  <si>
    <t>Załącznik Nr 1</t>
  </si>
  <si>
    <t>Klasyfikacja budżetowa</t>
  </si>
  <si>
    <t>Wyszczególnienie</t>
  </si>
  <si>
    <t>Dział</t>
  </si>
  <si>
    <t>DOCHODY OGÓŁEM</t>
  </si>
  <si>
    <t>Załącznik Nr 2</t>
  </si>
  <si>
    <t>WYDATKI OGÓŁEM</t>
  </si>
  <si>
    <t>§</t>
  </si>
  <si>
    <t>Rozdział</t>
  </si>
  <si>
    <t>zmniejszenia</t>
  </si>
  <si>
    <t>zwiększenia</t>
  </si>
  <si>
    <t>kod</t>
  </si>
  <si>
    <t>B</t>
  </si>
  <si>
    <t>Załącznik Nr 3</t>
  </si>
  <si>
    <t>Rady Miejskiej w Sulejowie</t>
  </si>
  <si>
    <t>L.p.</t>
  </si>
  <si>
    <t>Kwota</t>
  </si>
  <si>
    <t>Załącznik Nr 4</t>
  </si>
  <si>
    <t>z czego - wydatki ulegające zmianie</t>
  </si>
  <si>
    <t>z czego - dochody ulegające zmianie</t>
  </si>
  <si>
    <t>Nazwa zadania</t>
  </si>
  <si>
    <t>Nazwa wykonawcy robót</t>
  </si>
  <si>
    <t>Rozdz.</t>
  </si>
  <si>
    <t>Termin zakończenia</t>
  </si>
  <si>
    <t>OGÓŁEM - A + B</t>
  </si>
  <si>
    <t>A</t>
  </si>
  <si>
    <t>Razem - wydatki na zadania inwestycyjne jednoroczne</t>
  </si>
  <si>
    <t>Razem - wydatki na zadania inwestycyjne wieloletnie</t>
  </si>
  <si>
    <t>Aktualny plan na 2004 rok</t>
  </si>
  <si>
    <t>Przebudowa ulicy Krawieckiej w Uszczynie</t>
  </si>
  <si>
    <t>Przebudowa drogi gminnej we wsi Podlubień</t>
  </si>
  <si>
    <t>Modernizacja targowiska miejskiego w Sulejowie</t>
  </si>
  <si>
    <t>2004 - 2005</t>
  </si>
  <si>
    <t>Odwodnienie ulicy Topolowej w Przygłowie</t>
  </si>
  <si>
    <t>Przebudowa ulicy Rolniczej w Uszczynie</t>
  </si>
  <si>
    <t>Przebudowa drogi gminnej w Witowie Wsi</t>
  </si>
  <si>
    <t>Przebudowa drogi gminnej w Zalesicach Wsi</t>
  </si>
  <si>
    <t>Przebudowa ulicy Energetycznej we Włodzimierzowie</t>
  </si>
  <si>
    <t>2004 - 2008</t>
  </si>
  <si>
    <t>0840</t>
  </si>
  <si>
    <t xml:space="preserve">Plan po zmianach </t>
  </si>
  <si>
    <t>Plan po zmianach</t>
  </si>
  <si>
    <t>Załącznik Nr 6</t>
  </si>
  <si>
    <t>Przychody</t>
  </si>
  <si>
    <t>Gospodarka Komunalna i Ochrona Środowiska</t>
  </si>
  <si>
    <t>Zakłady Gospodarki Komunalnej</t>
  </si>
  <si>
    <t>stan środków pieniężnych na początek okresu</t>
  </si>
  <si>
    <t xml:space="preserve">Ogółem </t>
  </si>
  <si>
    <t>Wydatki</t>
  </si>
  <si>
    <t>stan środków pieniężnych na koniec okresu</t>
  </si>
  <si>
    <t>Ogółem</t>
  </si>
  <si>
    <t>0830</t>
  </si>
  <si>
    <t>wpływy z usług</t>
  </si>
  <si>
    <t>0920</t>
  </si>
  <si>
    <t>pozostałe odsetki</t>
  </si>
  <si>
    <t>inne zwiększenia</t>
  </si>
  <si>
    <t xml:space="preserve">nagrody i wydatki osobowe nie zaliczane do wynagrodzeń 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</si>
  <si>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</si>
  <si>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</si>
  <si>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</si>
  <si>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</si>
  <si>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</si>
  <si>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</si>
  <si>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</si>
  <si>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pozostałych usług</t>
  </si>
  <si>
    <t>podróże służbowe krajowe</t>
  </si>
  <si>
    <t>różne opłaty i składki</t>
  </si>
  <si>
    <t>odpisy na zakładowy fundusz świadczeń socjalnych</t>
  </si>
  <si>
    <t>podatek od nieruchomości</t>
  </si>
  <si>
    <t xml:space="preserve">pozostałe podatki na rzecz budżetu </t>
  </si>
  <si>
    <t>Kwota dotacji</t>
  </si>
  <si>
    <t>Wpłaty do budżetu</t>
  </si>
  <si>
    <t>środków obrotowych</t>
  </si>
  <si>
    <t>z zysku</t>
  </si>
  <si>
    <t>1.</t>
  </si>
  <si>
    <t>Miejski Zakład Komunalny    zakład budżetowy</t>
  </si>
  <si>
    <t>Zrównoważenie budżetu gminy na 2004 rok</t>
  </si>
  <si>
    <t>Dochody budżetu gminy na 2004 rok</t>
  </si>
  <si>
    <t>Wydatki budżetu gminy na 2004 rok</t>
  </si>
  <si>
    <r>
      <t xml:space="preserve">Nazwa jednostki      </t>
    </r>
    <r>
      <rPr>
        <sz val="10"/>
        <rFont val="Arial"/>
        <family val="2"/>
      </rPr>
      <t>(forma organizacyjna)</t>
    </r>
  </si>
  <si>
    <t>Fundusz Ochrony Środowiska i Gospodarki Wodnej</t>
  </si>
  <si>
    <t>0970</t>
  </si>
  <si>
    <t>wpływy z różnych opłat</t>
  </si>
  <si>
    <t>wydatki inwestycyjne funduszy celowych</t>
  </si>
  <si>
    <t>pożyczką z WFOŚiGW</t>
  </si>
  <si>
    <t>Wolne środki</t>
  </si>
  <si>
    <t>podatek VAT</t>
  </si>
  <si>
    <t>Przebudowa części ulicy Przedszkolnej od ulicy Lipowej wraz z ulicą Krzywą i częścią ulicy Kasztanowej  w Poniatowie</t>
  </si>
  <si>
    <t>2004 - 2006</t>
  </si>
  <si>
    <t>Załącznik Nr 5</t>
  </si>
  <si>
    <t>Środki specjalne</t>
  </si>
  <si>
    <t>Zestawienie przychodów i wydatków</t>
  </si>
  <si>
    <t>Drogi publiczne - gminne</t>
  </si>
  <si>
    <t>Świetlice szkolne</t>
  </si>
  <si>
    <t>Przedszkola</t>
  </si>
  <si>
    <t>Transport i łączność</t>
  </si>
  <si>
    <t>0690</t>
  </si>
  <si>
    <t>Świetlice dla uczniów i wychowanków - wyżywienie</t>
  </si>
  <si>
    <t>Edukacyjna Opieka Wychowawcza</t>
  </si>
  <si>
    <t>wpływy z różnych dochodów</t>
  </si>
  <si>
    <t>zakup środków żywności</t>
  </si>
  <si>
    <t>Przedszkola - wyżywienie dzieci</t>
  </si>
  <si>
    <t>Oświata i wychowanie</t>
  </si>
  <si>
    <t>Kolonie, obozy oraz inne formy wypoczynku dla dzieci i młodzieży szkolnej</t>
  </si>
  <si>
    <t>Urząd Miejski</t>
  </si>
  <si>
    <t>Biblioteki</t>
  </si>
  <si>
    <t>Administracja publiczna</t>
  </si>
  <si>
    <t>wydatki na zakupy inwestycyjne jednostek budżetowych</t>
  </si>
  <si>
    <t>Kultura i ochrona dziedzictwa narodowego</t>
  </si>
  <si>
    <t>Przebudowa części ulic Barbary i Rudnickiego w Sulejowie</t>
  </si>
  <si>
    <t>Subwencje ogólne z budżetu państwa -część oświatowa subwencji ogólnej dla jednostek samorządu terytorialnego z budżetu państwa</t>
  </si>
  <si>
    <t>Z</t>
  </si>
  <si>
    <t>Gminny Fundusz Ochrony Środowiska i Gospodarki Wodnej</t>
  </si>
  <si>
    <t>Plan przychodów i wydatków zakładu budżetowego</t>
  </si>
  <si>
    <t>Plan finansowy Miejskiego Zakładu Komunalnego w Sulejowie</t>
  </si>
  <si>
    <t>Plan dotacji budżetu oraz wpłat do budżetu gminnych jednostek</t>
  </si>
  <si>
    <t>Oświata i wychowanie - szkoły podstawowe - zakup materiałów i wyposażenia</t>
  </si>
  <si>
    <t>Załącznik Nr 7</t>
  </si>
  <si>
    <t>Załącznik Nr 9</t>
  </si>
  <si>
    <t>PRDM Piotrków Trybunalski</t>
  </si>
  <si>
    <t>sprawdzenie</t>
  </si>
  <si>
    <t>dochody - Nr 1</t>
  </si>
  <si>
    <t>wydatki - Nr 2</t>
  </si>
  <si>
    <t>( - )</t>
  </si>
  <si>
    <t>( + )</t>
  </si>
  <si>
    <t>załącznik Nr 3</t>
  </si>
  <si>
    <t>dopisz rozdział</t>
  </si>
  <si>
    <t>Oświata i wychowanie - przedszkola - zakup pozostałych usług</t>
  </si>
  <si>
    <t>Oświata i wychowanie - przedszkola - zakup materiałów i wyposażenia</t>
  </si>
  <si>
    <t>z dnia 8 lutego 2005 roku</t>
  </si>
  <si>
    <t xml:space="preserve">Dochody budżetowe </t>
  </si>
  <si>
    <t>Wydatki budżetowe</t>
  </si>
  <si>
    <t>( - ) niedobór lub ( + ) nadwyżka</t>
  </si>
  <si>
    <t>Finansowanie</t>
  </si>
  <si>
    <t>Przychody - ogółem</t>
  </si>
  <si>
    <t xml:space="preserve">Planowane (pobrane) kredyty </t>
  </si>
  <si>
    <t>Rozchody - ogółem</t>
  </si>
  <si>
    <t>Spłaty rat kredytów - pożyczek</t>
  </si>
  <si>
    <t>Oświata i wychowanie - szkoły podstawowe - zakup usług remontowych</t>
  </si>
  <si>
    <t>Oświata i wychowanie - przedszkola - zakup usług remontowych</t>
  </si>
  <si>
    <t>Oświata i wychowanie - gimnazja - zakup usług remontowych</t>
  </si>
  <si>
    <t>Oświata i wychowanie - szkoły podstawowe - odpisy na zakładowy fundusz świadczeń socjalnych</t>
  </si>
  <si>
    <t>Oświata i wychowanie - przedszkola - odpisy na zakładowy fundusz świadczeń socjalnych</t>
  </si>
  <si>
    <t>Oświata i wychowanie - gimnazja - odpisy na zakładowy fundusz świadczeń socjalnych</t>
  </si>
  <si>
    <t>Oświata i wychowanie - gimnazja - zakup materiałów i wyposażenia</t>
  </si>
  <si>
    <t>do wyjaśnienia</t>
  </si>
  <si>
    <t>Edukacyjna opieka wychowawcza - świetlice szkolne - odpisy na zakładowy fundusz świadczeń socjalnych</t>
  </si>
  <si>
    <t>Bezpieczeństwo publiczne i ochrona przeciwpożarowa - obrona cywilna - wynagrodzenia bezosobowe</t>
  </si>
  <si>
    <t>Zadania zlecone z administracji rządowej - wydatki 2005 roku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</si>
  <si>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</si>
  <si>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</si>
  <si>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</si>
  <si>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</si>
  <si>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</si>
  <si>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Pomoc społeczna</t>
  </si>
  <si>
    <t>świadczenia rodzinne oraz składki na ubezpieczenia emerytalne i rentowe z ubezpieczenia społecznego</t>
  </si>
  <si>
    <t>świadczenia społeczne</t>
  </si>
  <si>
    <t>składki na ubezpieczenia zdrowotne opłacane za osoby pobierające niektóre świadczenia z pomocy społecznej</t>
  </si>
  <si>
    <t>składki na ubezpieczenia zdrowotne</t>
  </si>
  <si>
    <t>zasiłki i pomoc w naturze oraz składki na ubezpieczenie społeczne</t>
  </si>
  <si>
    <t>wynagrodzenia bezosobowe</t>
  </si>
  <si>
    <t>do Uchwały Nr XXIII/164/2005</t>
  </si>
  <si>
    <t>Plan nakładów na inwestycje w 2005 roku</t>
  </si>
  <si>
    <t>Termin rozpoczęcia</t>
  </si>
  <si>
    <t>Wielkość nakładów zrealizowanych do 2004 roku</t>
  </si>
  <si>
    <t>Nakłady planowane na lata 2005-2008</t>
  </si>
  <si>
    <t>Dotacje z budżetu gminy w 2005 roku</t>
  </si>
  <si>
    <t>Limit dotacji na lata 2006-2008</t>
  </si>
  <si>
    <t>dotacje z budżetu gminy w 2005 roku pokryte są:</t>
  </si>
  <si>
    <t>dochodami  własnymi</t>
  </si>
  <si>
    <t>środkami ludności</t>
  </si>
  <si>
    <t>innymi środkami</t>
  </si>
  <si>
    <t>"DROG-INŻ." Piotrków Tryb.</t>
  </si>
  <si>
    <t>Przebudowa części ulic Jagielończyka i Romańskiej w Sulejowie</t>
  </si>
  <si>
    <t>Modernizacja ulicy Grunwaldzkiej w Sulejowie</t>
  </si>
  <si>
    <t>Rozbudowa sieci, oprogramowania i wymiana stanowisk komputerowych w Urzędzie Miejskim</t>
  </si>
  <si>
    <t>Utworzenie gminnego zespołu reagowania</t>
  </si>
  <si>
    <t xml:space="preserve">Przebudowa drogi Witów Kolonia - Kałek położenie nawierzchni bitumicznej </t>
  </si>
  <si>
    <t>"PEUK" SA Piotrków Tryb.</t>
  </si>
  <si>
    <t>Dokończenie modernizacji ulicy Rudnickiego w Sulejowie</t>
  </si>
  <si>
    <t>2005 - 2006</t>
  </si>
  <si>
    <t>Przebudowa ulicy W. Łokietka i Mauretańskiej w Sulejowie</t>
  </si>
  <si>
    <t>2005 - 2007</t>
  </si>
  <si>
    <t>Dokończenie przebudowy ulicy Przedszkolnej w Poniatowie</t>
  </si>
  <si>
    <t>Przebudowa ulicy Nowe Osiedle we Włodzimierzowie</t>
  </si>
  <si>
    <t>Termomodernizacja i remont budynku Szkoły Podstawowej Nr 1 w Sulejowie</t>
  </si>
  <si>
    <t>Modernizacja oczyszczalni ścieków wraz z przepompowniami</t>
  </si>
  <si>
    <t>2005 - 2008</t>
  </si>
  <si>
    <t>Uszczelnianie istniejącej i rozbudowa kanalizacji sanitarnej w Sulejowie</t>
  </si>
  <si>
    <t>Budowa Centrum Sportowo - Rekreacyjno - Kulturalnego w Sulejowie ul. Szkolna 2</t>
  </si>
  <si>
    <t>Plan 2005</t>
  </si>
  <si>
    <t>wpływy ze sprzedaży wyrobów</t>
  </si>
  <si>
    <t>dotacja przedmiotowa z budżetu gminy</t>
  </si>
  <si>
    <t>opłaty za usługi internetowe</t>
  </si>
  <si>
    <t>organizacyjnych na 2005 rok</t>
  </si>
  <si>
    <t>Kolonie, obozy oraz inne formy wypoczynku dzieci i młodzieży szkolnej</t>
  </si>
  <si>
    <t>środki pozyskane z innych żródeł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</si>
</sst>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sz val="8"/>
      <name val="Arial CE"/>
      <family val="0"/>
    </font>
    <font>
      <i/>
      <sz val="10"/>
      <name val="Arial CE"/>
      <family val="2"/>
    </font>
    <font>
      <i/>
      <sz val="16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i/>
      <sz val="22"/>
      <name val="Arial CE"/>
      <family val="2"/>
    </font>
    <font>
      <sz val="11"/>
      <name val="Arial CE"/>
      <family val="2"/>
    </font>
    <font>
      <i/>
      <sz val="11"/>
      <name val="Arial CE"/>
      <family val="0"/>
    </font>
    <font>
      <i/>
      <sz val="8"/>
      <name val="Arial"/>
      <family val="2"/>
    </font>
    <font>
      <i/>
      <sz val="14"/>
      <name val="Arial CE"/>
      <family val="2"/>
    </font>
    <font>
      <sz val="14"/>
      <name val="Arial CE"/>
      <family val="2"/>
    </font>
    <font>
      <i/>
      <sz val="11"/>
      <name val="Arial"/>
      <family val="2"/>
    </font>
    <font>
      <sz val="7"/>
      <name val="Arial CE"/>
      <family val="2"/>
    </font>
    <font>
      <sz val="6"/>
      <name val="Arial CE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0" fontId="11" fillId="0" borderId="3" xfId="0" applyNumberFormat="1" applyFont="1" applyFill="1" applyBorder="1" applyAlignment="1" quotePrefix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8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 quotePrefix="1">
      <alignment horizontal="center" vertical="center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3" xfId="0" applyNumberFormat="1" applyFont="1" applyBorder="1" applyAlignment="1">
      <alignment wrapText="1"/>
    </xf>
    <xf numFmtId="0" fontId="21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/>
    </xf>
    <xf numFmtId="3" fontId="0" fillId="0" borderId="3" xfId="0" applyNumberFormat="1" applyFont="1" applyFill="1" applyBorder="1" applyAlignment="1">
      <alignment vertical="center" wrapText="1"/>
    </xf>
    <xf numFmtId="3" fontId="21" fillId="0" borderId="3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9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17" fillId="0" borderId="0" xfId="0" applyNumberFormat="1" applyFont="1" applyAlignment="1">
      <alignment horizontal="center" vertical="center"/>
    </xf>
    <xf numFmtId="0" fontId="0" fillId="0" borderId="0" xfId="0" applyNumberFormat="1" applyAlignment="1" quotePrefix="1">
      <alignment horizontal="center" vertical="center"/>
    </xf>
    <xf numFmtId="3" fontId="22" fillId="0" borderId="3" xfId="0" applyNumberFormat="1" applyFont="1" applyFill="1" applyBorder="1" applyAlignment="1">
      <alignment vertical="center" wrapText="1"/>
    </xf>
    <xf numFmtId="0" fontId="24" fillId="0" borderId="3" xfId="0" applyNumberFormat="1" applyFont="1" applyFill="1" applyBorder="1" applyAlignment="1">
      <alignment horizontal="center" vertical="center"/>
    </xf>
    <xf numFmtId="0" fontId="24" fillId="0" borderId="3" xfId="0" applyNumberFormat="1" applyFont="1" applyFill="1" applyBorder="1" applyAlignment="1" quotePrefix="1">
      <alignment horizontal="center" vertical="center"/>
    </xf>
    <xf numFmtId="3" fontId="24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vertical="center"/>
    </xf>
    <xf numFmtId="0" fontId="22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7" fillId="0" borderId="3" xfId="0" applyFont="1" applyFill="1" applyBorder="1" applyAlignment="1">
      <alignment vertical="center" wrapText="1"/>
    </xf>
    <xf numFmtId="3" fontId="22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0" fontId="0" fillId="0" borderId="3" xfId="0" applyBorder="1" applyAlignment="1" quotePrefix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3" xfId="0" applyFont="1" applyFill="1" applyBorder="1" applyAlignment="1">
      <alignment vertical="center" wrapText="1"/>
    </xf>
    <xf numFmtId="3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3" fontId="24" fillId="0" borderId="2" xfId="0" applyNumberFormat="1" applyFont="1" applyFill="1" applyBorder="1" applyAlignment="1">
      <alignment vertical="center" wrapText="1"/>
    </xf>
    <xf numFmtId="3" fontId="21" fillId="0" borderId="3" xfId="0" applyNumberFormat="1" applyFont="1" applyFill="1" applyBorder="1" applyAlignment="1">
      <alignment horizontal="right" vertical="center"/>
    </xf>
    <xf numFmtId="3" fontId="18" fillId="0" borderId="3" xfId="0" applyNumberFormat="1" applyFont="1" applyFill="1" applyBorder="1" applyAlignment="1">
      <alignment vertical="center"/>
    </xf>
    <xf numFmtId="3" fontId="21" fillId="0" borderId="2" xfId="0" applyNumberFormat="1" applyFon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horizontal="right" vertical="center"/>
    </xf>
    <xf numFmtId="3" fontId="25" fillId="0" borderId="3" xfId="0" applyNumberFormat="1" applyFont="1" applyFill="1" applyBorder="1" applyAlignment="1">
      <alignment vertical="center"/>
    </xf>
    <xf numFmtId="3" fontId="25" fillId="0" borderId="3" xfId="0" applyNumberFormat="1" applyFon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vertical="center"/>
    </xf>
    <xf numFmtId="3" fontId="25" fillId="0" borderId="3" xfId="0" applyNumberFormat="1" applyFon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 quotePrefix="1">
      <alignment horizontal="center"/>
    </xf>
    <xf numFmtId="3" fontId="25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 quotePrefix="1">
      <alignment horizontal="center" vertical="center"/>
    </xf>
    <xf numFmtId="3" fontId="0" fillId="0" borderId="14" xfId="0" applyNumberFormat="1" applyFont="1" applyBorder="1" applyAlignment="1" quotePrefix="1">
      <alignment horizontal="center" vertical="center"/>
    </xf>
    <xf numFmtId="0" fontId="18" fillId="0" borderId="3" xfId="0" applyFont="1" applyBorder="1" applyAlignment="1">
      <alignment wrapText="1"/>
    </xf>
    <xf numFmtId="3" fontId="25" fillId="0" borderId="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vertical="center" wrapText="1"/>
    </xf>
    <xf numFmtId="3" fontId="22" fillId="0" borderId="3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0" fontId="0" fillId="0" borderId="3" xfId="0" applyNumberFormat="1" applyFont="1" applyBorder="1" applyAlignment="1" quotePrefix="1">
      <alignment horizontal="center" vertical="center"/>
    </xf>
    <xf numFmtId="0" fontId="18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3" fontId="22" fillId="0" borderId="3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horizontal="center" vertical="center"/>
    </xf>
    <xf numFmtId="3" fontId="17" fillId="0" borderId="3" xfId="0" applyNumberFormat="1" applyFont="1" applyFill="1" applyBorder="1" applyAlignment="1">
      <alignment vertical="center" wrapText="1"/>
    </xf>
    <xf numFmtId="3" fontId="0" fillId="0" borderId="1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3" fontId="0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0" fillId="0" borderId="0" xfId="0" applyNumberFormat="1" applyAlignment="1" quotePrefix="1">
      <alignment horizontal="center" vertical="center"/>
    </xf>
    <xf numFmtId="0" fontId="0" fillId="0" borderId="0" xfId="0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 vertical="center" wrapText="1"/>
    </xf>
    <xf numFmtId="3" fontId="17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3" fontId="17" fillId="0" borderId="0" xfId="0" applyNumberFormat="1" applyFont="1" applyAlignment="1">
      <alignment vertical="center"/>
    </xf>
    <xf numFmtId="0" fontId="0" fillId="0" borderId="3" xfId="0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6" fillId="0" borderId="1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0" fontId="16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0" fontId="16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10" fontId="29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10" fontId="4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16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" fontId="16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3" fontId="17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21" fillId="0" borderId="17" xfId="0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3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21" fillId="0" borderId="13" xfId="0" applyFont="1" applyBorder="1" applyAlignment="1">
      <alignment/>
    </xf>
    <xf numFmtId="0" fontId="30" fillId="0" borderId="3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31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24" fillId="0" borderId="2" xfId="0" applyNumberFormat="1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24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30" fillId="0" borderId="9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3" fontId="25" fillId="0" borderId="3" xfId="0" applyNumberFormat="1" applyFont="1" applyBorder="1" applyAlignment="1">
      <alignment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  <xf numFmtId="0" fontId="21" fillId="0" borderId="0" xfId="0" applyNumberFormat="1" applyFont="1" applyBorder="1" applyAlignment="1" quotePrefix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 wrapText="1"/>
    </xf>
    <xf numFmtId="0" fontId="22" fillId="0" borderId="15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3" fontId="24" fillId="0" borderId="12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3" fontId="25" fillId="0" borderId="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3" fontId="0" fillId="0" borderId="3" xfId="0" applyNumberFormat="1" applyFont="1" applyBorder="1" applyAlignment="1">
      <alignment wrapText="1"/>
    </xf>
    <xf numFmtId="3" fontId="17" fillId="0" borderId="11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0" fontId="18" fillId="0" borderId="3" xfId="0" applyFont="1" applyBorder="1" applyAlignment="1">
      <alignment/>
    </xf>
    <xf numFmtId="3" fontId="18" fillId="0" borderId="3" xfId="0" applyNumberFormat="1" applyFont="1" applyBorder="1" applyAlignment="1">
      <alignment/>
    </xf>
    <xf numFmtId="3" fontId="24" fillId="0" borderId="12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3" fontId="17" fillId="0" borderId="12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3" fontId="25" fillId="0" borderId="2" xfId="0" applyNumberFormat="1" applyFont="1" applyBorder="1" applyAlignment="1">
      <alignment vertical="center" wrapTex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 quotePrefix="1">
      <alignment horizontal="center" vertical="center"/>
    </xf>
    <xf numFmtId="0" fontId="22" fillId="0" borderId="3" xfId="0" applyFont="1" applyBorder="1" applyAlignment="1">
      <alignment vertical="center" wrapText="1"/>
    </xf>
    <xf numFmtId="3" fontId="24" fillId="0" borderId="3" xfId="0" applyNumberFormat="1" applyFont="1" applyBorder="1" applyAlignment="1">
      <alignment vertical="center" wrapText="1"/>
    </xf>
    <xf numFmtId="3" fontId="24" fillId="0" borderId="11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right" vertical="center"/>
    </xf>
    <xf numFmtId="3" fontId="24" fillId="0" borderId="3" xfId="0" applyNumberFormat="1" applyFont="1" applyBorder="1" applyAlignment="1">
      <alignment horizontal="right" vertical="center"/>
    </xf>
    <xf numFmtId="0" fontId="24" fillId="0" borderId="22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0" fontId="17" fillId="0" borderId="9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/>
    </xf>
    <xf numFmtId="0" fontId="24" fillId="0" borderId="13" xfId="0" applyNumberFormat="1" applyFont="1" applyBorder="1" applyAlignment="1" quotePrefix="1">
      <alignment horizontal="center" vertical="center"/>
    </xf>
    <xf numFmtId="0" fontId="24" fillId="0" borderId="10" xfId="0" applyNumberFormat="1" applyFont="1" applyBorder="1" applyAlignment="1" quotePrefix="1">
      <alignment horizontal="center" vertical="center"/>
    </xf>
    <xf numFmtId="0" fontId="25" fillId="0" borderId="3" xfId="0" applyFont="1" applyBorder="1" applyAlignment="1">
      <alignment horizontal="left" vertical="center"/>
    </xf>
    <xf numFmtId="3" fontId="25" fillId="0" borderId="3" xfId="0" applyNumberFormat="1" applyFont="1" applyBorder="1" applyAlignment="1">
      <alignment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3" fontId="0" fillId="0" borderId="3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  <xf numFmtId="0" fontId="17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/>
    </xf>
    <xf numFmtId="0" fontId="22" fillId="0" borderId="3" xfId="0" applyFont="1" applyBorder="1" applyAlignment="1">
      <alignment vertical="center" wrapText="1"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7.875" style="0" customWidth="1"/>
  </cols>
  <sheetData>
    <row r="1" ht="12.75">
      <c r="B1" t="s">
        <v>161</v>
      </c>
    </row>
    <row r="2" ht="12.75">
      <c r="B2" t="s">
        <v>129</v>
      </c>
    </row>
    <row r="4" spans="1:5" ht="12.75">
      <c r="A4" s="1" t="s">
        <v>120</v>
      </c>
      <c r="B4" s="1"/>
      <c r="C4" s="167" t="s">
        <v>121</v>
      </c>
      <c r="D4" s="1"/>
      <c r="E4" s="168" t="s">
        <v>122</v>
      </c>
    </row>
    <row r="5" spans="1:5" ht="12.75">
      <c r="A5" s="1"/>
      <c r="B5" s="169" t="s">
        <v>123</v>
      </c>
      <c r="C5" s="169" t="s">
        <v>124</v>
      </c>
      <c r="D5" s="169" t="s">
        <v>123</v>
      </c>
      <c r="E5" s="169" t="s">
        <v>124</v>
      </c>
    </row>
    <row r="6" spans="1:5" ht="12.75">
      <c r="A6" s="110" t="s">
        <v>111</v>
      </c>
      <c r="B6" s="1">
        <f>SUMIF('Załącznik Nr 1'!$D$9:$D$17,$A6,'Załącznik Nr 1'!F$9:F$17)</f>
        <v>0</v>
      </c>
      <c r="C6" s="1">
        <f>SUMIF('Załącznik Nr 1'!$D$9:$D$17,$A6,'Załącznik Nr 1'!G$9:G$17)</f>
        <v>0</v>
      </c>
      <c r="D6" s="1">
        <f>SUMIF('Załacznik Nr 2'!$D$10:$D$72,Dane!$A6,'Załacznik Nr 2'!G$10:G$72)</f>
        <v>0</v>
      </c>
      <c r="E6" s="1">
        <f>SUMIF('Załacznik Nr 2'!$D$10:$D$72,Dane!$A6,'Załacznik Nr 2'!H$10:H$72)</f>
        <v>0</v>
      </c>
    </row>
    <row r="7" spans="1:5" ht="12.75">
      <c r="A7" s="171" t="s">
        <v>126</v>
      </c>
      <c r="B7" s="1"/>
      <c r="C7" s="1"/>
      <c r="D7" s="1">
        <f>D8-'Załącznik Nr3 '!G7</f>
        <v>0</v>
      </c>
      <c r="E7" s="1">
        <f>E8-'Załącznik Nr3 '!H7</f>
        <v>0</v>
      </c>
    </row>
    <row r="8" spans="1:5" ht="14.25">
      <c r="A8" t="s">
        <v>125</v>
      </c>
      <c r="B8" s="1"/>
      <c r="C8" s="1"/>
      <c r="D8" s="170">
        <f>SUM(D9:D30)</f>
        <v>750</v>
      </c>
      <c r="E8" s="170">
        <f>SUM(E9:E30)</f>
        <v>750</v>
      </c>
    </row>
    <row r="9" spans="1:5" ht="12.75">
      <c r="A9" s="111">
        <v>75414</v>
      </c>
      <c r="B9" s="1"/>
      <c r="C9" s="1"/>
      <c r="D9" s="1">
        <f>SUMIF('Załącznik Nr3 '!$B$9:$B$76,$A9,'Załącznik Nr3 '!G$9:G$76)</f>
        <v>750</v>
      </c>
      <c r="E9" s="1">
        <f>SUMIF('Załącznik Nr3 '!$B$9:$B$76,$A9,'Załącznik Nr3 '!H$9:H$76)</f>
        <v>750</v>
      </c>
    </row>
    <row r="10" spans="1:5" ht="12.75">
      <c r="A10" s="111"/>
      <c r="B10" s="1"/>
      <c r="C10" s="1"/>
      <c r="D10" s="1">
        <f>SUMIF('Załącznik Nr3 '!$B$9:$B$76,$A10,'Załącznik Nr3 '!G$9:G$76)</f>
        <v>0</v>
      </c>
      <c r="E10" s="1">
        <f>SUMIF('Załącznik Nr3 '!$B$9:$B$76,$A10,'Załącznik Nr3 '!H$9:H$76)</f>
        <v>0</v>
      </c>
    </row>
    <row r="11" spans="1:5" ht="12.75">
      <c r="A11" s="111"/>
      <c r="B11" s="1"/>
      <c r="C11" s="1"/>
      <c r="D11" s="1">
        <f>SUMIF('Załącznik Nr3 '!$B$9:$B$76,$A11,'Załącznik Nr3 '!G$9:G$76)</f>
        <v>0</v>
      </c>
      <c r="E11" s="1">
        <f>SUMIF('Załącznik Nr3 '!$B$9:$B$76,$A11,'Załącznik Nr3 '!H$9:H$76)</f>
        <v>0</v>
      </c>
    </row>
    <row r="12" spans="1:5" ht="12.75">
      <c r="A12" s="111"/>
      <c r="B12" s="1"/>
      <c r="C12" s="1"/>
      <c r="D12" s="1">
        <f>SUMIF('Załącznik Nr3 '!$B$9:$B$76,$A12,'Załącznik Nr3 '!G$9:G$76)</f>
        <v>0</v>
      </c>
      <c r="E12" s="1">
        <f>SUMIF('Załącznik Nr3 '!$B$9:$B$76,$A12,'Załącznik Nr3 '!H$9:H$76)</f>
        <v>0</v>
      </c>
    </row>
    <row r="13" spans="1:5" ht="12.75">
      <c r="A13" s="111"/>
      <c r="B13" s="1"/>
      <c r="C13" s="1"/>
      <c r="D13" s="1">
        <f>SUMIF('Załącznik Nr3 '!$B$9:$B$76,$A13,'Załącznik Nr3 '!G$9:G$76)</f>
        <v>0</v>
      </c>
      <c r="E13" s="1">
        <f>SUMIF('Załącznik Nr3 '!$B$9:$B$76,$A13,'Załącznik Nr3 '!H$9:H$76)</f>
        <v>0</v>
      </c>
    </row>
    <row r="14" spans="1:5" ht="12.75">
      <c r="A14" s="111"/>
      <c r="B14" s="1"/>
      <c r="C14" s="1"/>
      <c r="D14" s="1">
        <f>SUMIF('Załącznik Nr3 '!$B$9:$B$76,$A14,'Załącznik Nr3 '!G$9:G$76)</f>
        <v>0</v>
      </c>
      <c r="E14" s="1">
        <f>SUMIF('Załącznik Nr3 '!$B$9:$B$76,$A14,'Załącznik Nr3 '!H$9:H$76)</f>
        <v>0</v>
      </c>
    </row>
    <row r="15" spans="1:5" ht="12.75">
      <c r="A15" s="111"/>
      <c r="B15" s="1"/>
      <c r="C15" s="1"/>
      <c r="D15" s="1">
        <f>SUMIF('Załącznik Nr3 '!$B$9:$B$76,$A15,'Załącznik Nr3 '!G$9:G$76)</f>
        <v>0</v>
      </c>
      <c r="E15" s="1">
        <f>SUMIF('Załącznik Nr3 '!$B$9:$B$76,$A15,'Załącznik Nr3 '!H$9:H$76)</f>
        <v>0</v>
      </c>
    </row>
    <row r="16" spans="1:5" ht="12.75">
      <c r="A16" s="111"/>
      <c r="B16" s="1"/>
      <c r="C16" s="1"/>
      <c r="D16" s="1">
        <f>SUMIF('Załącznik Nr3 '!$B$9:$B$76,$A16,'Załącznik Nr3 '!G$9:G$76)</f>
        <v>0</v>
      </c>
      <c r="E16" s="1">
        <f>SUMIF('Załącznik Nr3 '!$B$9:$B$76,$A16,'Załącznik Nr3 '!H$9:H$76)</f>
        <v>0</v>
      </c>
    </row>
    <row r="17" spans="1:5" ht="12.75">
      <c r="A17" s="111"/>
      <c r="B17" s="1"/>
      <c r="C17" s="1"/>
      <c r="D17" s="1">
        <f>SUMIF('Załącznik Nr3 '!$B$9:$B$76,$A17,'Załącznik Nr3 '!G$9:G$76)</f>
        <v>0</v>
      </c>
      <c r="E17" s="1">
        <f>SUMIF('Załącznik Nr3 '!$B$9:$B$76,$A17,'Załącznik Nr3 '!H$9:H$76)</f>
        <v>0</v>
      </c>
    </row>
    <row r="18" spans="1:5" ht="12.75">
      <c r="A18" s="111"/>
      <c r="B18" s="1"/>
      <c r="C18" s="1"/>
      <c r="D18" s="1">
        <f>SUMIF('Załącznik Nr3 '!$B$9:$B$76,$A18,'Załącznik Nr3 '!G$9:G$76)</f>
        <v>0</v>
      </c>
      <c r="E18" s="1">
        <f>SUMIF('Załącznik Nr3 '!$B$9:$B$76,$A18,'Załącznik Nr3 '!H$9:H$76)</f>
        <v>0</v>
      </c>
    </row>
    <row r="19" spans="1:5" ht="12.75">
      <c r="A19" s="111"/>
      <c r="B19" s="1"/>
      <c r="C19" s="1"/>
      <c r="D19" s="1">
        <f>SUMIF('Załącznik Nr3 '!$B$9:$B$76,$A19,'Załącznik Nr3 '!G$9:G$76)</f>
        <v>0</v>
      </c>
      <c r="E19" s="1">
        <f>SUMIF('Załącznik Nr3 '!$B$9:$B$76,$A19,'Załącznik Nr3 '!H$9:H$76)</f>
        <v>0</v>
      </c>
    </row>
    <row r="20" spans="1:5" ht="12.75">
      <c r="A20" s="111"/>
      <c r="B20" s="1"/>
      <c r="C20" s="1"/>
      <c r="D20" s="1">
        <f>SUMIF('Załącznik Nr3 '!$B$9:$B$76,$A20,'Załącznik Nr3 '!G$9:G$76)</f>
        <v>0</v>
      </c>
      <c r="E20" s="1">
        <f>SUMIF('Załącznik Nr3 '!$B$9:$B$76,$A20,'Załącznik Nr3 '!H$9:H$76)</f>
        <v>0</v>
      </c>
    </row>
    <row r="21" spans="1:5" ht="12.75">
      <c r="A21" s="111"/>
      <c r="B21" s="1"/>
      <c r="C21" s="1"/>
      <c r="D21" s="1">
        <f>SUMIF('Załącznik Nr3 '!$B$9:$B$76,$A21,'Załącznik Nr3 '!G$9:G$76)</f>
        <v>0</v>
      </c>
      <c r="E21" s="1">
        <f>SUMIF('Załącznik Nr3 '!$B$9:$B$76,$A21,'Załącznik Nr3 '!H$9:H$76)</f>
        <v>0</v>
      </c>
    </row>
    <row r="22" spans="1:5" ht="12.75">
      <c r="A22" s="111"/>
      <c r="B22" s="1"/>
      <c r="C22" s="1"/>
      <c r="D22" s="1">
        <f>SUMIF('Załącznik Nr3 '!$B$9:$B$76,$A22,'Załącznik Nr3 '!G$9:G$76)</f>
        <v>0</v>
      </c>
      <c r="E22" s="1">
        <f>SUMIF('Załącznik Nr3 '!$B$9:$B$76,$A22,'Załącznik Nr3 '!H$9:H$76)</f>
        <v>0</v>
      </c>
    </row>
    <row r="23" spans="1:5" ht="12.75">
      <c r="A23" s="111"/>
      <c r="D23" s="1">
        <f>SUMIF('Załącznik Nr3 '!$B$9:$B$76,$A23,'Załącznik Nr3 '!G$9:G$76)</f>
        <v>0</v>
      </c>
      <c r="E23" s="1">
        <f>SUMIF('Załącznik Nr3 '!$B$9:$B$76,$A23,'Załącznik Nr3 '!H$9:H$76)</f>
        <v>0</v>
      </c>
    </row>
    <row r="24" spans="1:5" ht="12.75">
      <c r="A24" s="111"/>
      <c r="D24" s="1">
        <f>SUMIF('Załącznik Nr3 '!$B$9:$B$76,$A24,'Załącznik Nr3 '!G$9:G$76)</f>
        <v>0</v>
      </c>
      <c r="E24" s="1">
        <f>SUMIF('Załącznik Nr3 '!$B$9:$B$76,$A24,'Załącznik Nr3 '!H$9:H$76)</f>
        <v>0</v>
      </c>
    </row>
    <row r="25" spans="1:5" ht="12.75">
      <c r="A25" s="111"/>
      <c r="D25" s="1">
        <f>SUMIF('Załącznik Nr3 '!$B$9:$B$76,$A25,'Załącznik Nr3 '!G$9:G$76)</f>
        <v>0</v>
      </c>
      <c r="E25" s="1">
        <f>SUMIF('Załącznik Nr3 '!$B$9:$B$76,$A25,'Załącznik Nr3 '!H$9:H$76)</f>
        <v>0</v>
      </c>
    </row>
    <row r="26" spans="1:5" ht="12.75">
      <c r="A26" s="111"/>
      <c r="D26" s="1">
        <f>SUMIF('Załącznik Nr3 '!$B$9:$B$76,$A26,'Załącznik Nr3 '!G$9:G$76)</f>
        <v>0</v>
      </c>
      <c r="E26" s="1">
        <f>SUMIF('Załącznik Nr3 '!$B$9:$B$76,$A26,'Załącznik Nr3 '!H$9:H$76)</f>
        <v>0</v>
      </c>
    </row>
    <row r="27" spans="1:5" ht="12.75">
      <c r="A27" s="111"/>
      <c r="D27" s="1">
        <f>SUMIF('Załącznik Nr3 '!$B$9:$B$76,$A27,'Załącznik Nr3 '!G$9:G$76)</f>
        <v>0</v>
      </c>
      <c r="E27" s="1">
        <f>SUMIF('Załącznik Nr3 '!$B$9:$B$76,$A27,'Załącznik Nr3 '!H$9:H$76)</f>
        <v>0</v>
      </c>
    </row>
    <row r="28" spans="1:5" ht="12.75">
      <c r="A28" s="111"/>
      <c r="D28" s="1">
        <f>SUMIF('Załącznik Nr3 '!$B$9:$B$76,$A28,'Załącznik Nr3 '!G$9:G$76)</f>
        <v>0</v>
      </c>
      <c r="E28" s="1">
        <f>SUMIF('Załącznik Nr3 '!$B$9:$B$76,$A28,'Załącznik Nr3 '!H$9:H$76)</f>
        <v>0</v>
      </c>
    </row>
    <row r="29" spans="1:5" ht="12.75">
      <c r="A29" s="111"/>
      <c r="D29" s="1">
        <f>SUMIF('Załącznik Nr3 '!$B$9:$B$76,$A29,'Załącznik Nr3 '!G$9:G$76)</f>
        <v>0</v>
      </c>
      <c r="E29" s="1">
        <f>SUMIF('Załącznik Nr3 '!$B$9:$B$76,$A29,'Załącznik Nr3 '!H$9:H$76)</f>
        <v>0</v>
      </c>
    </row>
    <row r="30" spans="1:5" ht="12.75">
      <c r="A30" s="111"/>
      <c r="D30" s="1">
        <f>SUMIF('Załącznik Nr3 '!$B$9:$B$76,$A30,'Załącznik Nr3 '!G$9:G$76)</f>
        <v>0</v>
      </c>
      <c r="E30" s="1">
        <f>SUMIF('Załącznik Nr3 '!$B$9:$B$76,$A30,'Załącznik Nr3 '!H$9:H$76)</f>
        <v>0</v>
      </c>
    </row>
    <row r="31" ht="12.75">
      <c r="A31" s="1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8"/>
  <sheetViews>
    <sheetView workbookViewId="0" topLeftCell="A1">
      <selection activeCell="A5" sqref="A5:F5"/>
    </sheetView>
  </sheetViews>
  <sheetFormatPr defaultColWidth="9.00390625" defaultRowHeight="12.75"/>
  <cols>
    <col min="1" max="1" width="4.875" style="79" customWidth="1"/>
    <col min="2" max="2" width="6.75390625" style="205" customWidth="1"/>
    <col min="3" max="3" width="6.125" style="80" customWidth="1"/>
    <col min="4" max="4" width="3.00390625" style="79" customWidth="1"/>
    <col min="5" max="5" width="53.375" style="0" customWidth="1"/>
    <col min="6" max="6" width="12.375" style="200" customWidth="1"/>
  </cols>
  <sheetData>
    <row r="1" spans="1:6" ht="12.75">
      <c r="A1" s="299" t="s">
        <v>17</v>
      </c>
      <c r="B1" s="300"/>
      <c r="C1" s="300"/>
      <c r="D1" s="300"/>
      <c r="E1" s="300"/>
      <c r="F1" s="300"/>
    </row>
    <row r="2" spans="1:6" ht="12.75">
      <c r="A2" s="301" t="str">
        <f>Dane!B1</f>
        <v>do Uchwały Nr XXIII/164/2005</v>
      </c>
      <c r="B2" s="302"/>
      <c r="C2" s="302"/>
      <c r="D2" s="302"/>
      <c r="E2" s="302"/>
      <c r="F2" s="302"/>
    </row>
    <row r="3" spans="1:6" ht="15">
      <c r="A3" s="303" t="s">
        <v>14</v>
      </c>
      <c r="B3" s="304"/>
      <c r="C3" s="304"/>
      <c r="D3" s="304"/>
      <c r="E3" s="304"/>
      <c r="F3" s="304"/>
    </row>
    <row r="4" spans="1:6" ht="12.75">
      <c r="A4" s="299" t="str">
        <f>Dane!B2</f>
        <v>z dnia 8 lutego 2005 roku</v>
      </c>
      <c r="B4" s="300"/>
      <c r="C4" s="300"/>
      <c r="D4" s="300"/>
      <c r="E4" s="300"/>
      <c r="F4" s="300"/>
    </row>
    <row r="5" spans="1:6" ht="15">
      <c r="A5" s="290" t="s">
        <v>148</v>
      </c>
      <c r="B5" s="291"/>
      <c r="C5" s="291"/>
      <c r="D5" s="291"/>
      <c r="E5" s="291"/>
      <c r="F5" s="291"/>
    </row>
    <row r="6" spans="1:6" ht="12.75">
      <c r="A6" s="292" t="s">
        <v>1</v>
      </c>
      <c r="B6" s="293"/>
      <c r="C6" s="293"/>
      <c r="D6" s="294"/>
      <c r="E6" s="295" t="s">
        <v>50</v>
      </c>
      <c r="F6" s="297">
        <f>SUM(F8+F14+F18+F23)</f>
        <v>2891101</v>
      </c>
    </row>
    <row r="7" spans="1:6" ht="12.75">
      <c r="A7" s="81" t="s">
        <v>3</v>
      </c>
      <c r="B7" s="81" t="s">
        <v>22</v>
      </c>
      <c r="C7" s="82" t="s">
        <v>7</v>
      </c>
      <c r="D7" s="81" t="s">
        <v>11</v>
      </c>
      <c r="E7" s="296"/>
      <c r="F7" s="298"/>
    </row>
    <row r="8" spans="1:6" ht="14.25">
      <c r="A8" s="172">
        <v>750</v>
      </c>
      <c r="B8" s="173"/>
      <c r="C8" s="174"/>
      <c r="D8" s="175"/>
      <c r="E8" s="176" t="s">
        <v>106</v>
      </c>
      <c r="F8" s="177">
        <f>SUM(F9)</f>
        <v>111429</v>
      </c>
    </row>
    <row r="9" spans="1:6" ht="12.75">
      <c r="A9" s="178"/>
      <c r="B9" s="172">
        <v>75011</v>
      </c>
      <c r="C9" s="174"/>
      <c r="D9" s="175"/>
      <c r="E9" s="87" t="s">
        <v>149</v>
      </c>
      <c r="F9" s="179">
        <f>SUM(F10:F13)</f>
        <v>111429</v>
      </c>
    </row>
    <row r="10" spans="1:6" ht="12.75">
      <c r="A10" s="178"/>
      <c r="B10" s="180"/>
      <c r="C10" s="181">
        <v>4010</v>
      </c>
      <c r="D10" s="182" t="s">
        <v>111</v>
      </c>
      <c r="E10" s="183" t="s">
        <v>57</v>
      </c>
      <c r="F10" s="184">
        <v>91910</v>
      </c>
    </row>
    <row r="11" spans="1:6" ht="12.75">
      <c r="A11" s="178"/>
      <c r="B11" s="180"/>
      <c r="C11" s="181">
        <v>4110</v>
      </c>
      <c r="D11" s="182" t="s">
        <v>111</v>
      </c>
      <c r="E11" s="183" t="s">
        <v>59</v>
      </c>
      <c r="F11" s="184">
        <v>15836</v>
      </c>
    </row>
    <row r="12" spans="1:6" ht="12.75">
      <c r="A12" s="178"/>
      <c r="B12" s="180"/>
      <c r="C12" s="181">
        <v>4120</v>
      </c>
      <c r="D12" s="182" t="s">
        <v>111</v>
      </c>
      <c r="E12" s="183" t="s">
        <v>60</v>
      </c>
      <c r="F12" s="184">
        <v>2252</v>
      </c>
    </row>
    <row r="13" spans="1:6" ht="12.75">
      <c r="A13" s="178"/>
      <c r="B13" s="180"/>
      <c r="C13" s="181">
        <v>4300</v>
      </c>
      <c r="D13" s="182" t="s">
        <v>111</v>
      </c>
      <c r="E13" s="183" t="s">
        <v>64</v>
      </c>
      <c r="F13" s="184">
        <v>1431</v>
      </c>
    </row>
    <row r="14" spans="1:6" ht="25.5">
      <c r="A14" s="172">
        <v>751</v>
      </c>
      <c r="B14" s="173"/>
      <c r="C14" s="174"/>
      <c r="D14" s="175"/>
      <c r="E14" s="185" t="s">
        <v>150</v>
      </c>
      <c r="F14" s="177">
        <f>SUM(F15)</f>
        <v>2337</v>
      </c>
    </row>
    <row r="15" spans="1:6" ht="25.5">
      <c r="A15" s="178"/>
      <c r="B15" s="172">
        <v>75101</v>
      </c>
      <c r="C15" s="174"/>
      <c r="D15" s="175"/>
      <c r="E15" s="186" t="s">
        <v>151</v>
      </c>
      <c r="F15" s="179">
        <f>SUM(F16:F17)</f>
        <v>2337</v>
      </c>
    </row>
    <row r="16" spans="1:6" ht="12.75">
      <c r="A16" s="178"/>
      <c r="B16" s="180"/>
      <c r="C16" s="181">
        <v>4210</v>
      </c>
      <c r="D16" s="182" t="s">
        <v>111</v>
      </c>
      <c r="E16" s="183" t="s">
        <v>61</v>
      </c>
      <c r="F16" s="184">
        <v>1137</v>
      </c>
    </row>
    <row r="17" spans="1:6" ht="12.75">
      <c r="A17" s="178"/>
      <c r="B17" s="180"/>
      <c r="C17" s="181">
        <v>4300</v>
      </c>
      <c r="D17" s="182" t="s">
        <v>111</v>
      </c>
      <c r="E17" s="183" t="s">
        <v>64</v>
      </c>
      <c r="F17" s="184">
        <v>1200</v>
      </c>
    </row>
    <row r="18" spans="1:6" ht="14.25">
      <c r="A18" s="172">
        <v>754</v>
      </c>
      <c r="B18" s="173"/>
      <c r="C18" s="174"/>
      <c r="D18" s="175"/>
      <c r="E18" s="185" t="s">
        <v>152</v>
      </c>
      <c r="F18" s="177">
        <f>SUM(F19)</f>
        <v>11000</v>
      </c>
    </row>
    <row r="19" spans="1:6" ht="12.75">
      <c r="A19" s="178"/>
      <c r="B19" s="172">
        <v>75414</v>
      </c>
      <c r="C19" s="174"/>
      <c r="D19" s="175"/>
      <c r="E19" s="186" t="s">
        <v>153</v>
      </c>
      <c r="F19" s="179">
        <f>SUM(F20:F22)</f>
        <v>11000</v>
      </c>
    </row>
    <row r="20" spans="1:6" ht="12.75">
      <c r="A20" s="178"/>
      <c r="B20" s="180"/>
      <c r="C20" s="187">
        <v>4210</v>
      </c>
      <c r="D20" s="182" t="s">
        <v>111</v>
      </c>
      <c r="E20" s="183" t="s">
        <v>61</v>
      </c>
      <c r="F20" s="184">
        <v>250</v>
      </c>
    </row>
    <row r="21" spans="1:6" ht="12.75">
      <c r="A21" s="178"/>
      <c r="B21" s="180"/>
      <c r="C21" s="187">
        <v>4170</v>
      </c>
      <c r="D21" s="182" t="s">
        <v>111</v>
      </c>
      <c r="E21" s="183" t="s">
        <v>160</v>
      </c>
      <c r="F21" s="184">
        <v>750</v>
      </c>
    </row>
    <row r="22" spans="1:6" ht="12.75">
      <c r="A22" s="178"/>
      <c r="B22" s="180"/>
      <c r="C22" s="187">
        <v>6060</v>
      </c>
      <c r="D22" s="182" t="s">
        <v>111</v>
      </c>
      <c r="E22" s="183" t="s">
        <v>107</v>
      </c>
      <c r="F22" s="184">
        <v>10000</v>
      </c>
    </row>
    <row r="23" spans="1:6" ht="14.25">
      <c r="A23" s="172">
        <v>852</v>
      </c>
      <c r="B23" s="173"/>
      <c r="C23" s="174"/>
      <c r="D23" s="175"/>
      <c r="E23" s="188" t="s">
        <v>154</v>
      </c>
      <c r="F23" s="177">
        <f>SUM(F24+F31+F33)</f>
        <v>2766335</v>
      </c>
    </row>
    <row r="24" spans="1:6" ht="25.5">
      <c r="A24" s="178"/>
      <c r="B24" s="172">
        <v>85212</v>
      </c>
      <c r="C24" s="174"/>
      <c r="D24" s="175"/>
      <c r="E24" s="150" t="s">
        <v>155</v>
      </c>
      <c r="F24" s="189">
        <f>SUM(F25:F30)</f>
        <v>2440100</v>
      </c>
    </row>
    <row r="25" spans="1:6" ht="12.75">
      <c r="A25" s="178"/>
      <c r="B25" s="190"/>
      <c r="C25" s="191">
        <v>3110</v>
      </c>
      <c r="D25" s="192" t="s">
        <v>111</v>
      </c>
      <c r="E25" s="130" t="s">
        <v>156</v>
      </c>
      <c r="F25" s="193">
        <v>2349698</v>
      </c>
    </row>
    <row r="26" spans="1:6" ht="12.75">
      <c r="A26" s="178"/>
      <c r="B26" s="194"/>
      <c r="C26" s="191">
        <v>4010</v>
      </c>
      <c r="D26" s="192" t="s">
        <v>111</v>
      </c>
      <c r="E26" s="195" t="s">
        <v>57</v>
      </c>
      <c r="F26" s="193">
        <v>29643</v>
      </c>
    </row>
    <row r="27" spans="1:6" ht="12.75">
      <c r="A27" s="178"/>
      <c r="B27" s="194"/>
      <c r="C27" s="191">
        <v>4110</v>
      </c>
      <c r="D27" s="192" t="s">
        <v>111</v>
      </c>
      <c r="E27" s="195" t="s">
        <v>59</v>
      </c>
      <c r="F27" s="193">
        <v>46856</v>
      </c>
    </row>
    <row r="28" spans="1:6" ht="12.75">
      <c r="A28" s="178"/>
      <c r="B28" s="194"/>
      <c r="C28" s="191">
        <v>4120</v>
      </c>
      <c r="D28" s="192" t="s">
        <v>111</v>
      </c>
      <c r="E28" s="195" t="s">
        <v>60</v>
      </c>
      <c r="F28" s="193">
        <v>726</v>
      </c>
    </row>
    <row r="29" spans="1:6" ht="12.75">
      <c r="A29" s="178"/>
      <c r="B29" s="194"/>
      <c r="C29" s="191">
        <v>4210</v>
      </c>
      <c r="D29" s="192" t="s">
        <v>111</v>
      </c>
      <c r="E29" s="130" t="s">
        <v>61</v>
      </c>
      <c r="F29" s="193">
        <v>7177</v>
      </c>
    </row>
    <row r="30" spans="1:6" ht="12.75">
      <c r="A30" s="178"/>
      <c r="B30" s="196"/>
      <c r="C30" s="191">
        <v>4300</v>
      </c>
      <c r="D30" s="192" t="s">
        <v>111</v>
      </c>
      <c r="E30" s="195" t="s">
        <v>64</v>
      </c>
      <c r="F30" s="193">
        <v>6000</v>
      </c>
    </row>
    <row r="31" spans="1:6" ht="25.5">
      <c r="A31" s="178"/>
      <c r="B31" s="172">
        <v>85213</v>
      </c>
      <c r="C31" s="174"/>
      <c r="D31" s="175"/>
      <c r="E31" s="197" t="s">
        <v>157</v>
      </c>
      <c r="F31" s="179">
        <f>SUM(F32)</f>
        <v>22607</v>
      </c>
    </row>
    <row r="32" spans="1:6" ht="12.75">
      <c r="A32" s="178"/>
      <c r="B32" s="180"/>
      <c r="C32" s="187">
        <v>4130</v>
      </c>
      <c r="D32" s="182" t="s">
        <v>111</v>
      </c>
      <c r="E32" s="198" t="s">
        <v>158</v>
      </c>
      <c r="F32" s="184">
        <v>22607</v>
      </c>
    </row>
    <row r="33" spans="1:6" ht="25.5">
      <c r="A33" s="178"/>
      <c r="B33" s="172">
        <v>85214</v>
      </c>
      <c r="C33" s="174"/>
      <c r="D33" s="175"/>
      <c r="E33" s="197" t="s">
        <v>159</v>
      </c>
      <c r="F33" s="179">
        <f>SUM(F34:F34)</f>
        <v>303628</v>
      </c>
    </row>
    <row r="34" spans="1:6" ht="12.75">
      <c r="A34" s="199"/>
      <c r="B34" s="196"/>
      <c r="C34" s="187">
        <v>3110</v>
      </c>
      <c r="D34" s="182" t="s">
        <v>111</v>
      </c>
      <c r="E34" s="198" t="s">
        <v>156</v>
      </c>
      <c r="F34" s="184">
        <v>303628</v>
      </c>
    </row>
    <row r="35" spans="2:5" ht="12.75">
      <c r="B35" s="79"/>
      <c r="E35" s="95"/>
    </row>
    <row r="36" spans="2:5" ht="12.75">
      <c r="B36" s="79"/>
      <c r="E36" s="97"/>
    </row>
    <row r="37" spans="2:6" ht="15">
      <c r="B37" s="79"/>
      <c r="E37" s="99"/>
      <c r="F37" s="201"/>
    </row>
    <row r="38" ht="12.75">
      <c r="B38" s="79"/>
    </row>
    <row r="39" spans="1:6" ht="12.75">
      <c r="A39" s="101"/>
      <c r="B39" s="101"/>
      <c r="C39" s="93"/>
      <c r="D39" s="202"/>
      <c r="E39" s="102"/>
      <c r="F39" s="79"/>
    </row>
    <row r="40" spans="1:6" ht="20.25">
      <c r="A40" s="101"/>
      <c r="B40" s="101"/>
      <c r="C40" s="115"/>
      <c r="D40" s="101"/>
      <c r="E40" s="104"/>
      <c r="F40" s="203"/>
    </row>
    <row r="41" spans="2:5" ht="12.75">
      <c r="B41" s="79"/>
      <c r="C41" s="116"/>
      <c r="D41" s="204"/>
      <c r="E41" s="95"/>
    </row>
    <row r="42" spans="2:5" ht="12.75">
      <c r="B42" s="79"/>
      <c r="C42" s="116"/>
      <c r="D42" s="204"/>
      <c r="E42" s="95"/>
    </row>
    <row r="43" spans="2:5" ht="12.75">
      <c r="B43" s="79"/>
      <c r="C43" s="116"/>
      <c r="D43" s="204"/>
      <c r="E43" s="95"/>
    </row>
    <row r="44" spans="2:5" ht="12.75">
      <c r="B44" s="79"/>
      <c r="E44" s="95"/>
    </row>
    <row r="45" spans="2:5" ht="12.75">
      <c r="B45" s="79"/>
      <c r="E45" s="95"/>
    </row>
    <row r="46" spans="2:5" ht="12.75">
      <c r="B46" s="79"/>
      <c r="E46" s="95"/>
    </row>
    <row r="47" spans="2:5" ht="12.75">
      <c r="B47" s="79"/>
      <c r="E47" s="95"/>
    </row>
    <row r="48" spans="2:5" ht="12.75">
      <c r="B48" s="79"/>
      <c r="E48" s="95"/>
    </row>
    <row r="49" spans="2:5" ht="12.75">
      <c r="B49" s="79"/>
      <c r="E49" s="95"/>
    </row>
    <row r="50" spans="2:5" ht="12.75">
      <c r="B50" s="79"/>
      <c r="E50" s="95"/>
    </row>
    <row r="51" spans="2:5" ht="12.75">
      <c r="B51" s="79"/>
      <c r="E51" s="95"/>
    </row>
    <row r="52" spans="2:5" ht="12.75">
      <c r="B52" s="79"/>
      <c r="E52" s="95"/>
    </row>
    <row r="53" spans="2:5" ht="12.75">
      <c r="B53" s="79"/>
      <c r="E53" s="95"/>
    </row>
    <row r="54" ht="12.75">
      <c r="E54" s="97"/>
    </row>
    <row r="55" spans="5:6" ht="15">
      <c r="E55" s="99"/>
      <c r="F55" s="201"/>
    </row>
    <row r="57" ht="27.75">
      <c r="E57" s="108"/>
    </row>
    <row r="58" spans="3:4" ht="20.25">
      <c r="C58" s="112"/>
      <c r="D58" s="206"/>
    </row>
    <row r="59" spans="1:6" ht="12.75">
      <c r="A59" s="101"/>
      <c r="B59" s="101"/>
      <c r="C59" s="93"/>
      <c r="D59" s="202"/>
      <c r="E59" s="110"/>
      <c r="F59" s="207"/>
    </row>
    <row r="60" spans="1:6" ht="20.25">
      <c r="A60" s="101"/>
      <c r="B60" s="101"/>
      <c r="C60" s="115"/>
      <c r="D60" s="101"/>
      <c r="E60" s="104"/>
      <c r="F60" s="203"/>
    </row>
    <row r="61" spans="2:5" ht="12.75">
      <c r="B61" s="79"/>
      <c r="C61" s="116"/>
      <c r="D61" s="204"/>
      <c r="E61" s="107"/>
    </row>
    <row r="62" spans="2:5" ht="12.75">
      <c r="B62" s="79"/>
      <c r="C62" s="116"/>
      <c r="D62" s="204"/>
      <c r="E62" s="95"/>
    </row>
    <row r="63" spans="2:5" ht="12.75">
      <c r="B63" s="79"/>
      <c r="C63" s="116"/>
      <c r="D63" s="204"/>
      <c r="E63" s="95"/>
    </row>
    <row r="64" spans="2:5" ht="12.75">
      <c r="B64" s="79"/>
      <c r="C64" s="116"/>
      <c r="D64" s="204"/>
      <c r="E64" s="95"/>
    </row>
    <row r="65" spans="2:5" ht="12.75">
      <c r="B65" s="79"/>
      <c r="E65" s="95"/>
    </row>
    <row r="66" spans="2:5" ht="12.75">
      <c r="B66" s="79"/>
      <c r="E66" s="97"/>
    </row>
    <row r="67" spans="2:6" ht="15">
      <c r="B67" s="79"/>
      <c r="E67" s="99"/>
      <c r="F67" s="201"/>
    </row>
    <row r="68" ht="12.75">
      <c r="B68" s="79"/>
    </row>
    <row r="69" spans="1:6" ht="12.75">
      <c r="A69" s="101"/>
      <c r="B69" s="101"/>
      <c r="C69" s="93"/>
      <c r="D69" s="202"/>
      <c r="E69" s="102"/>
      <c r="F69" s="79"/>
    </row>
    <row r="70" spans="1:6" ht="20.25">
      <c r="A70" s="101"/>
      <c r="B70" s="101"/>
      <c r="C70" s="115"/>
      <c r="D70" s="101"/>
      <c r="E70" s="104"/>
      <c r="F70" s="203"/>
    </row>
    <row r="71" spans="2:5" ht="12.75">
      <c r="B71" s="79"/>
      <c r="C71" s="116"/>
      <c r="D71" s="204"/>
      <c r="E71" s="107"/>
    </row>
    <row r="72" spans="2:5" ht="12.75">
      <c r="B72" s="79"/>
      <c r="C72" s="116"/>
      <c r="D72" s="204"/>
      <c r="E72" s="95"/>
    </row>
    <row r="73" spans="2:6" ht="12.75">
      <c r="B73" s="79"/>
      <c r="C73" s="116"/>
      <c r="D73" s="204"/>
      <c r="E73" s="208"/>
      <c r="F73" s="209"/>
    </row>
    <row r="74" spans="2:6" ht="12.75">
      <c r="B74" s="79"/>
      <c r="C74" s="116"/>
      <c r="D74" s="204"/>
      <c r="E74" s="208"/>
      <c r="F74" s="209"/>
    </row>
    <row r="75" spans="2:6" ht="12.75">
      <c r="B75" s="79"/>
      <c r="C75" s="116"/>
      <c r="D75" s="204"/>
      <c r="E75" s="208"/>
      <c r="F75" s="209"/>
    </row>
    <row r="76" spans="2:6" ht="12.75">
      <c r="B76" s="79"/>
      <c r="C76" s="116"/>
      <c r="D76" s="204"/>
      <c r="E76" s="208"/>
      <c r="F76" s="209"/>
    </row>
    <row r="77" spans="2:6" ht="12.75">
      <c r="B77" s="79"/>
      <c r="C77" s="116"/>
      <c r="D77" s="204"/>
      <c r="E77" s="208"/>
      <c r="F77" s="209"/>
    </row>
    <row r="78" spans="2:6" ht="12.75">
      <c r="B78" s="79"/>
      <c r="C78" s="116"/>
      <c r="D78" s="204"/>
      <c r="E78" s="208"/>
      <c r="F78" s="209"/>
    </row>
    <row r="79" spans="2:6" ht="12.75">
      <c r="B79" s="79"/>
      <c r="C79" s="116"/>
      <c r="D79" s="204"/>
      <c r="E79" s="208"/>
      <c r="F79" s="209"/>
    </row>
    <row r="80" spans="2:6" ht="12.75">
      <c r="B80" s="79"/>
      <c r="C80" s="116"/>
      <c r="D80" s="204"/>
      <c r="E80" s="208"/>
      <c r="F80" s="209"/>
    </row>
    <row r="81" spans="2:5" ht="12.75">
      <c r="B81" s="79"/>
      <c r="E81" s="95"/>
    </row>
    <row r="82" ht="12.75">
      <c r="E82" s="97"/>
    </row>
    <row r="83" spans="5:6" ht="15">
      <c r="E83" s="99"/>
      <c r="F83" s="201"/>
    </row>
    <row r="85" ht="27.75">
      <c r="E85" s="108"/>
    </row>
    <row r="86" spans="3:4" ht="20.25">
      <c r="C86" s="112"/>
      <c r="D86" s="206"/>
    </row>
    <row r="87" spans="1:4" ht="20.25">
      <c r="A87" s="210"/>
      <c r="B87" s="210"/>
      <c r="C87" s="112"/>
      <c r="D87" s="206"/>
    </row>
    <row r="88" spans="1:6" ht="12.75">
      <c r="A88" s="101"/>
      <c r="B88" s="101"/>
      <c r="C88" s="93"/>
      <c r="D88" s="202"/>
      <c r="E88" s="110"/>
      <c r="F88" s="207"/>
    </row>
    <row r="89" spans="1:6" ht="20.25">
      <c r="A89" s="101"/>
      <c r="B89" s="101"/>
      <c r="C89" s="115"/>
      <c r="D89" s="101"/>
      <c r="E89" s="104"/>
      <c r="F89" s="203"/>
    </row>
    <row r="90" spans="2:5" ht="12.75">
      <c r="B90" s="79"/>
      <c r="C90" s="116"/>
      <c r="D90" s="204"/>
      <c r="E90" s="107"/>
    </row>
    <row r="91" spans="2:5" ht="12.75">
      <c r="B91" s="79"/>
      <c r="C91" s="116"/>
      <c r="D91" s="204"/>
      <c r="E91" s="208"/>
    </row>
    <row r="92" spans="2:5" ht="12.75">
      <c r="B92" s="79"/>
      <c r="C92" s="116"/>
      <c r="D92" s="204"/>
      <c r="E92" s="95"/>
    </row>
    <row r="93" spans="2:5" ht="12.75">
      <c r="B93" s="79"/>
      <c r="C93" s="116"/>
      <c r="D93" s="204"/>
      <c r="E93" s="95"/>
    </row>
    <row r="94" spans="2:5" ht="12.75">
      <c r="B94" s="79"/>
      <c r="E94" s="95"/>
    </row>
    <row r="95" spans="2:5" ht="12.75">
      <c r="B95" s="79"/>
      <c r="E95" s="97"/>
    </row>
    <row r="96" spans="2:6" ht="15">
      <c r="B96" s="79"/>
      <c r="E96" s="99"/>
      <c r="F96" s="201"/>
    </row>
    <row r="97" ht="12.75">
      <c r="B97" s="79"/>
    </row>
    <row r="98" spans="1:6" ht="12.75">
      <c r="A98" s="101"/>
      <c r="B98" s="101"/>
      <c r="C98" s="93"/>
      <c r="D98" s="202"/>
      <c r="E98" s="102"/>
      <c r="F98" s="79"/>
    </row>
    <row r="99" spans="1:6" ht="20.25">
      <c r="A99" s="101"/>
      <c r="B99" s="101"/>
      <c r="C99" s="115"/>
      <c r="D99" s="101"/>
      <c r="E99" s="104"/>
      <c r="F99" s="203"/>
    </row>
    <row r="100" spans="2:5" ht="12.75">
      <c r="B100" s="79"/>
      <c r="C100" s="116"/>
      <c r="D100" s="204"/>
      <c r="E100" s="107"/>
    </row>
    <row r="101" spans="2:5" ht="12.75">
      <c r="B101" s="79"/>
      <c r="C101" s="116"/>
      <c r="D101" s="204"/>
      <c r="E101" s="208"/>
    </row>
    <row r="102" spans="2:5" ht="12.75">
      <c r="B102" s="79"/>
      <c r="C102" s="116"/>
      <c r="D102" s="204"/>
      <c r="E102" s="208"/>
    </row>
    <row r="103" spans="2:5" ht="12.75">
      <c r="B103" s="79"/>
      <c r="E103" s="208"/>
    </row>
    <row r="104" spans="2:5" ht="12.75">
      <c r="B104" s="79"/>
      <c r="E104" s="95"/>
    </row>
    <row r="105" ht="12.75">
      <c r="E105" s="97"/>
    </row>
    <row r="106" spans="5:6" ht="15">
      <c r="E106" s="99"/>
      <c r="F106" s="201"/>
    </row>
    <row r="108" ht="27.75">
      <c r="E108" s="108"/>
    </row>
    <row r="109" spans="3:4" ht="20.25">
      <c r="C109" s="112"/>
      <c r="D109" s="206"/>
    </row>
    <row r="110" spans="3:5" ht="20.25">
      <c r="C110" s="112"/>
      <c r="D110" s="206"/>
      <c r="E110" s="211"/>
    </row>
    <row r="111" spans="1:6" ht="12.75">
      <c r="A111" s="101"/>
      <c r="B111" s="101"/>
      <c r="C111" s="93"/>
      <c r="D111" s="202"/>
      <c r="E111" s="110"/>
      <c r="F111" s="207"/>
    </row>
    <row r="112" spans="1:6" ht="20.25">
      <c r="A112" s="101"/>
      <c r="B112" s="101"/>
      <c r="C112" s="115"/>
      <c r="D112" s="101"/>
      <c r="E112" s="104"/>
      <c r="F112" s="203"/>
    </row>
    <row r="113" spans="2:5" ht="12.75">
      <c r="B113" s="79"/>
      <c r="C113" s="116"/>
      <c r="D113" s="204"/>
      <c r="E113" s="107"/>
    </row>
    <row r="114" spans="2:5" ht="12.75">
      <c r="B114" s="79"/>
      <c r="C114" s="116"/>
      <c r="D114" s="204"/>
      <c r="E114" s="208"/>
    </row>
    <row r="115" spans="2:5" ht="12.75">
      <c r="B115" s="79"/>
      <c r="C115" s="116"/>
      <c r="D115" s="204"/>
      <c r="E115" s="95"/>
    </row>
    <row r="116" spans="2:5" ht="12.75">
      <c r="B116" s="79"/>
      <c r="C116" s="116"/>
      <c r="D116" s="204"/>
      <c r="E116" s="95"/>
    </row>
    <row r="117" spans="2:5" ht="12.75">
      <c r="B117" s="79"/>
      <c r="E117" s="95"/>
    </row>
    <row r="118" spans="2:5" ht="12.75">
      <c r="B118" s="79"/>
      <c r="E118" s="97"/>
    </row>
    <row r="119" spans="2:6" ht="15">
      <c r="B119" s="79"/>
      <c r="E119" s="99"/>
      <c r="F119" s="201"/>
    </row>
    <row r="120" ht="12.75">
      <c r="B120" s="79"/>
    </row>
    <row r="121" spans="1:6" ht="12.75">
      <c r="A121" s="101"/>
      <c r="B121" s="101"/>
      <c r="C121" s="93"/>
      <c r="D121" s="202"/>
      <c r="E121" s="102"/>
      <c r="F121" s="79"/>
    </row>
    <row r="122" spans="1:6" ht="20.25">
      <c r="A122" s="101"/>
      <c r="B122" s="101"/>
      <c r="C122" s="115"/>
      <c r="D122" s="101"/>
      <c r="E122" s="104"/>
      <c r="F122" s="203"/>
    </row>
    <row r="123" spans="2:5" ht="12.75">
      <c r="B123" s="79"/>
      <c r="C123" s="116"/>
      <c r="D123" s="204"/>
      <c r="E123" s="107"/>
    </row>
    <row r="124" spans="2:5" ht="12.75">
      <c r="B124" s="79"/>
      <c r="C124" s="116"/>
      <c r="D124" s="204"/>
      <c r="E124" s="208"/>
    </row>
    <row r="125" spans="2:5" ht="12.75">
      <c r="B125" s="79"/>
      <c r="C125" s="116"/>
      <c r="D125" s="204"/>
      <c r="E125" s="208"/>
    </row>
    <row r="126" spans="2:5" ht="12.75">
      <c r="B126" s="79"/>
      <c r="E126" s="208"/>
    </row>
    <row r="127" spans="2:5" ht="12.75">
      <c r="B127" s="79"/>
      <c r="E127" s="95"/>
    </row>
    <row r="128" ht="12.75">
      <c r="E128" s="97"/>
    </row>
    <row r="129" spans="5:6" ht="15">
      <c r="E129" s="99"/>
      <c r="F129" s="201"/>
    </row>
    <row r="131" ht="27.75">
      <c r="E131" s="108"/>
    </row>
    <row r="132" spans="2:5" ht="20.25">
      <c r="B132" s="210"/>
      <c r="C132" s="112"/>
      <c r="D132" s="206"/>
      <c r="E132" s="113"/>
    </row>
    <row r="133" spans="1:6" ht="12.75">
      <c r="A133" s="101"/>
      <c r="B133" s="101"/>
      <c r="C133" s="93"/>
      <c r="D133" s="202"/>
      <c r="E133" s="110"/>
      <c r="F133" s="207"/>
    </row>
    <row r="134" spans="1:6" ht="20.25">
      <c r="A134" s="101"/>
      <c r="B134" s="101"/>
      <c r="C134" s="115"/>
      <c r="D134" s="101"/>
      <c r="E134" s="104"/>
      <c r="F134" s="203"/>
    </row>
    <row r="135" spans="2:5" ht="12.75">
      <c r="B135" s="79"/>
      <c r="C135" s="116"/>
      <c r="D135" s="204"/>
      <c r="E135" s="106"/>
    </row>
    <row r="136" spans="2:5" ht="12.75">
      <c r="B136" s="79"/>
      <c r="C136" s="116"/>
      <c r="D136" s="204"/>
      <c r="E136" s="95"/>
    </row>
    <row r="137" spans="2:5" ht="12.75">
      <c r="B137" s="79"/>
      <c r="C137" s="116"/>
      <c r="D137" s="204"/>
      <c r="E137" s="95"/>
    </row>
    <row r="138" spans="2:5" ht="12.75">
      <c r="B138" s="79"/>
      <c r="C138" s="116"/>
      <c r="D138" s="204"/>
      <c r="E138" s="95"/>
    </row>
    <row r="139" spans="2:5" ht="12.75">
      <c r="B139" s="79"/>
      <c r="C139" s="116"/>
      <c r="D139" s="204"/>
      <c r="E139" s="95"/>
    </row>
    <row r="140" spans="2:5" ht="12.75">
      <c r="B140" s="79"/>
      <c r="E140" s="95"/>
    </row>
    <row r="141" spans="2:5" ht="12.75">
      <c r="B141" s="79"/>
      <c r="E141" s="97"/>
    </row>
    <row r="142" spans="2:6" ht="15">
      <c r="B142" s="79"/>
      <c r="E142" s="99"/>
      <c r="F142" s="201"/>
    </row>
    <row r="143" ht="12.75">
      <c r="B143" s="79"/>
    </row>
    <row r="144" spans="1:6" ht="12.75">
      <c r="A144" s="101"/>
      <c r="B144" s="101"/>
      <c r="C144" s="93"/>
      <c r="D144" s="202"/>
      <c r="E144" s="102"/>
      <c r="F144" s="79"/>
    </row>
    <row r="145" spans="1:6" ht="20.25">
      <c r="A145" s="101"/>
      <c r="B145" s="101"/>
      <c r="C145" s="115"/>
      <c r="D145" s="101"/>
      <c r="E145" s="104"/>
      <c r="F145" s="203"/>
    </row>
    <row r="146" spans="2:5" ht="12.75">
      <c r="B146" s="79"/>
      <c r="C146" s="116"/>
      <c r="D146" s="204"/>
      <c r="E146" s="106"/>
    </row>
    <row r="147" spans="2:5" ht="12.75">
      <c r="B147" s="79"/>
      <c r="C147" s="116"/>
      <c r="D147" s="204"/>
      <c r="E147" s="106"/>
    </row>
    <row r="148" spans="2:5" ht="12.75">
      <c r="B148" s="79"/>
      <c r="C148" s="116"/>
      <c r="D148" s="204"/>
      <c r="E148" s="212"/>
    </row>
    <row r="149" spans="2:5" ht="12.75">
      <c r="B149" s="79"/>
      <c r="C149" s="116"/>
      <c r="D149" s="204"/>
      <c r="E149" s="212"/>
    </row>
    <row r="150" spans="2:5" ht="12.75">
      <c r="B150" s="79"/>
      <c r="E150" s="106"/>
    </row>
    <row r="151" spans="2:5" ht="12.75">
      <c r="B151" s="79"/>
      <c r="E151" s="212"/>
    </row>
    <row r="152" spans="2:5" ht="12.75">
      <c r="B152" s="79"/>
      <c r="E152" s="212"/>
    </row>
    <row r="153" spans="2:5" ht="12.75">
      <c r="B153" s="79"/>
      <c r="E153" s="212"/>
    </row>
    <row r="154" spans="2:5" ht="12.75">
      <c r="B154" s="79"/>
      <c r="E154" s="106"/>
    </row>
    <row r="155" spans="2:5" ht="12.75">
      <c r="B155" s="79"/>
      <c r="E155" s="212"/>
    </row>
    <row r="156" spans="2:5" ht="12.75">
      <c r="B156" s="79"/>
      <c r="E156" s="212"/>
    </row>
    <row r="157" spans="2:5" ht="12.75">
      <c r="B157" s="79"/>
      <c r="E157" s="106"/>
    </row>
    <row r="158" spans="2:6" ht="12.75">
      <c r="B158" s="79"/>
      <c r="C158" s="93"/>
      <c r="D158" s="202"/>
      <c r="E158" s="208"/>
      <c r="F158" s="209"/>
    </row>
    <row r="159" spans="2:6" ht="12.75">
      <c r="B159" s="79"/>
      <c r="C159" s="93"/>
      <c r="D159" s="202"/>
      <c r="E159" s="208"/>
      <c r="F159" s="213"/>
    </row>
    <row r="160" spans="2:6" ht="12.75">
      <c r="B160" s="79"/>
      <c r="C160" s="93"/>
      <c r="D160" s="202"/>
      <c r="E160" s="208"/>
      <c r="F160" s="209"/>
    </row>
    <row r="161" spans="2:6" ht="12.75">
      <c r="B161" s="79"/>
      <c r="C161" s="93"/>
      <c r="D161" s="202"/>
      <c r="E161" s="208"/>
      <c r="F161" s="209"/>
    </row>
    <row r="162" spans="2:6" ht="12.75">
      <c r="B162" s="79"/>
      <c r="C162" s="93"/>
      <c r="D162" s="202"/>
      <c r="E162" s="212"/>
      <c r="F162" s="209"/>
    </row>
    <row r="163" spans="2:6" ht="12.75">
      <c r="B163" s="79"/>
      <c r="C163" s="93"/>
      <c r="D163" s="202"/>
      <c r="E163" s="208"/>
      <c r="F163" s="209"/>
    </row>
    <row r="164" spans="2:6" ht="12.75">
      <c r="B164" s="79"/>
      <c r="C164" s="93"/>
      <c r="D164" s="202"/>
      <c r="E164" s="214"/>
      <c r="F164" s="209"/>
    </row>
    <row r="165" spans="2:6" ht="12.75">
      <c r="B165" s="79"/>
      <c r="C165" s="93"/>
      <c r="D165" s="202"/>
      <c r="E165" s="208"/>
      <c r="F165" s="209"/>
    </row>
    <row r="166" spans="2:5" ht="12.75">
      <c r="B166" s="79"/>
      <c r="E166" s="95"/>
    </row>
    <row r="167" ht="12.75">
      <c r="E167" s="97"/>
    </row>
    <row r="168" spans="5:6" ht="15">
      <c r="E168" s="99"/>
      <c r="F168" s="201"/>
    </row>
  </sheetData>
  <mergeCells count="8">
    <mergeCell ref="A1:F1"/>
    <mergeCell ref="A2:F2"/>
    <mergeCell ref="A3:F3"/>
    <mergeCell ref="A4:F4"/>
    <mergeCell ref="A5:F5"/>
    <mergeCell ref="A6:D6"/>
    <mergeCell ref="E6:E7"/>
    <mergeCell ref="F6:F7"/>
  </mergeCells>
  <printOptions/>
  <pageMargins left="0.984251968503937" right="0.5905511811023623" top="0.5905511811023623" bottom="0.5905511811023623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1"/>
  <sheetViews>
    <sheetView zoomScale="75" zoomScaleNormal="75" workbookViewId="0" topLeftCell="A1">
      <selection activeCell="I10" sqref="A1:I10"/>
    </sheetView>
  </sheetViews>
  <sheetFormatPr defaultColWidth="9.00390625" defaultRowHeight="12.75"/>
  <cols>
    <col min="1" max="1" width="4.75390625" style="3" customWidth="1"/>
    <col min="2" max="2" width="8.25390625" style="3" customWidth="1"/>
    <col min="3" max="3" width="6.25390625" style="3" customWidth="1"/>
    <col min="4" max="4" width="4.75390625" style="3" customWidth="1"/>
    <col min="5" max="5" width="70.375" style="4" customWidth="1"/>
    <col min="6" max="6" width="13.625" style="4" customWidth="1"/>
    <col min="7" max="8" width="11.75390625" style="4" customWidth="1"/>
    <col min="9" max="9" width="13.625" style="4" customWidth="1"/>
    <col min="10" max="11" width="2.75390625" style="4" customWidth="1"/>
    <col min="12" max="12" width="8.875" style="2" customWidth="1"/>
    <col min="13" max="16384" width="9.125" style="2" customWidth="1"/>
  </cols>
  <sheetData>
    <row r="1" spans="5:9" ht="12.75">
      <c r="E1" s="272" t="s">
        <v>13</v>
      </c>
      <c r="F1" s="272"/>
      <c r="G1" s="272"/>
      <c r="H1" s="272"/>
      <c r="I1" s="284"/>
    </row>
    <row r="2" spans="5:9" ht="12.75">
      <c r="E2" s="274" t="str">
        <f>Dane!B1</f>
        <v>do Uchwały Nr XXIII/164/2005</v>
      </c>
      <c r="F2" s="274"/>
      <c r="G2" s="274"/>
      <c r="H2" s="274"/>
      <c r="I2" s="284"/>
    </row>
    <row r="3" spans="5:9" ht="15">
      <c r="E3" s="285" t="s">
        <v>14</v>
      </c>
      <c r="F3" s="261"/>
      <c r="G3" s="261"/>
      <c r="H3" s="261"/>
      <c r="I3" s="261"/>
    </row>
    <row r="4" spans="5:9" ht="12.75">
      <c r="E4" s="274" t="str">
        <f>Dane!B2</f>
        <v>z dnia 8 lutego 2005 roku</v>
      </c>
      <c r="F4" s="274"/>
      <c r="G4" s="274"/>
      <c r="H4" s="274"/>
      <c r="I4" s="284"/>
    </row>
    <row r="5" spans="1:9" ht="15">
      <c r="A5" s="305" t="s">
        <v>78</v>
      </c>
      <c r="B5" s="306"/>
      <c r="C5" s="306"/>
      <c r="D5" s="306"/>
      <c r="E5" s="306"/>
      <c r="F5" s="306"/>
      <c r="G5" s="306"/>
      <c r="H5" s="306"/>
      <c r="I5" s="306"/>
    </row>
    <row r="6" spans="1:11" s="6" customFormat="1" ht="25.5">
      <c r="A6" s="281" t="s">
        <v>1</v>
      </c>
      <c r="B6" s="282"/>
      <c r="C6" s="282"/>
      <c r="D6" s="288"/>
      <c r="E6" s="137" t="s">
        <v>2</v>
      </c>
      <c r="F6" s="135" t="s">
        <v>28</v>
      </c>
      <c r="G6" s="127" t="s">
        <v>9</v>
      </c>
      <c r="H6" s="127" t="s">
        <v>10</v>
      </c>
      <c r="I6" s="136" t="s">
        <v>41</v>
      </c>
      <c r="J6" s="7"/>
      <c r="K6" s="7"/>
    </row>
    <row r="7" spans="1:11" s="6" customFormat="1" ht="15.75" thickBot="1">
      <c r="A7" s="8" t="s">
        <v>3</v>
      </c>
      <c r="B7" s="8" t="s">
        <v>8</v>
      </c>
      <c r="C7" s="8" t="s">
        <v>7</v>
      </c>
      <c r="D7" s="8" t="s">
        <v>11</v>
      </c>
      <c r="E7" s="138" t="s">
        <v>6</v>
      </c>
      <c r="F7" s="139">
        <f>'Załacznik Nr 2'!I8</f>
        <v>22262326</v>
      </c>
      <c r="G7" s="139">
        <f>SUM(G9:G35)</f>
        <v>750</v>
      </c>
      <c r="H7" s="139">
        <f>SUM(H9:H35)</f>
        <v>750</v>
      </c>
      <c r="I7" s="140">
        <f>SUM(F7-G7+H7)</f>
        <v>22262326</v>
      </c>
      <c r="J7" s="7"/>
      <c r="K7" s="7"/>
    </row>
    <row r="8" spans="1:11" s="6" customFormat="1" ht="15.75" thickTop="1">
      <c r="A8" s="278" t="s">
        <v>18</v>
      </c>
      <c r="B8" s="279"/>
      <c r="C8" s="279"/>
      <c r="D8" s="279"/>
      <c r="E8" s="279"/>
      <c r="F8" s="128"/>
      <c r="G8" s="128"/>
      <c r="H8" s="141"/>
      <c r="I8" s="142"/>
      <c r="J8" s="7"/>
      <c r="K8" s="7"/>
    </row>
    <row r="9" spans="1:11" s="6" customFormat="1" ht="24">
      <c r="A9" s="12">
        <v>754</v>
      </c>
      <c r="B9" s="12">
        <v>75414</v>
      </c>
      <c r="C9" s="17">
        <v>4170</v>
      </c>
      <c r="D9" s="13"/>
      <c r="E9" s="14" t="s">
        <v>147</v>
      </c>
      <c r="F9" s="15">
        <v>750</v>
      </c>
      <c r="G9" s="15">
        <v>750</v>
      </c>
      <c r="H9" s="15"/>
      <c r="I9" s="16">
        <f aca="true" t="shared" si="0" ref="I9:I14">SUM(F9-G9+H9)</f>
        <v>0</v>
      </c>
      <c r="J9" s="7"/>
      <c r="K9" s="7"/>
    </row>
    <row r="10" spans="1:11" s="6" customFormat="1" ht="24">
      <c r="A10" s="12">
        <v>754</v>
      </c>
      <c r="B10" s="12">
        <v>75414</v>
      </c>
      <c r="C10" s="17">
        <v>4170</v>
      </c>
      <c r="D10" s="13" t="s">
        <v>111</v>
      </c>
      <c r="E10" s="14" t="s">
        <v>147</v>
      </c>
      <c r="F10" s="15">
        <v>0</v>
      </c>
      <c r="G10" s="15"/>
      <c r="H10" s="15">
        <v>750</v>
      </c>
      <c r="I10" s="16">
        <f t="shared" si="0"/>
        <v>750</v>
      </c>
      <c r="J10" s="7"/>
      <c r="K10" s="7"/>
    </row>
    <row r="11" spans="1:11" s="6" customFormat="1" ht="15">
      <c r="A11" s="17"/>
      <c r="B11" s="17"/>
      <c r="C11" s="17"/>
      <c r="D11" s="13"/>
      <c r="E11" s="14"/>
      <c r="F11" s="15"/>
      <c r="G11" s="15"/>
      <c r="H11" s="15"/>
      <c r="I11" s="16">
        <f t="shared" si="0"/>
        <v>0</v>
      </c>
      <c r="J11" s="7"/>
      <c r="K11" s="7"/>
    </row>
    <row r="12" spans="1:11" s="6" customFormat="1" ht="15">
      <c r="A12" s="119"/>
      <c r="B12" s="119"/>
      <c r="C12" s="118"/>
      <c r="D12" s="120"/>
      <c r="E12" s="14"/>
      <c r="F12" s="15"/>
      <c r="G12" s="15"/>
      <c r="H12" s="15"/>
      <c r="I12" s="16">
        <f t="shared" si="0"/>
        <v>0</v>
      </c>
      <c r="J12" s="7"/>
      <c r="K12" s="7"/>
    </row>
    <row r="13" spans="1:11" s="6" customFormat="1" ht="15">
      <c r="A13" s="17"/>
      <c r="B13" s="17"/>
      <c r="C13" s="17"/>
      <c r="D13" s="13"/>
      <c r="E13" s="14"/>
      <c r="F13" s="15"/>
      <c r="G13" s="15"/>
      <c r="H13" s="15"/>
      <c r="I13" s="16">
        <f t="shared" si="0"/>
        <v>0</v>
      </c>
      <c r="J13" s="7"/>
      <c r="K13" s="7"/>
    </row>
    <row r="14" spans="1:13" s="6" customFormat="1" ht="15">
      <c r="A14" s="17"/>
      <c r="B14" s="17"/>
      <c r="C14" s="17"/>
      <c r="D14" s="13"/>
      <c r="E14" s="14"/>
      <c r="F14" s="15"/>
      <c r="G14" s="15"/>
      <c r="H14" s="15"/>
      <c r="I14" s="16">
        <f t="shared" si="0"/>
        <v>0</v>
      </c>
      <c r="J14" s="7"/>
      <c r="K14" s="7"/>
      <c r="M14" s="36"/>
    </row>
    <row r="15" spans="1:12" s="6" customFormat="1" ht="15">
      <c r="A15" s="12"/>
      <c r="B15" s="12"/>
      <c r="C15" s="17"/>
      <c r="D15" s="13"/>
      <c r="E15" s="14"/>
      <c r="F15" s="15"/>
      <c r="G15" s="15"/>
      <c r="H15" s="15"/>
      <c r="I15" s="16">
        <f aca="true" t="shared" si="1" ref="I15:I24">SUM(F15-G15+H15)</f>
        <v>0</v>
      </c>
      <c r="J15" s="7"/>
      <c r="K15" s="7"/>
      <c r="L15" s="36"/>
    </row>
    <row r="16" spans="1:13" s="6" customFormat="1" ht="15">
      <c r="A16" s="12"/>
      <c r="B16" s="12"/>
      <c r="C16" s="17"/>
      <c r="D16" s="13"/>
      <c r="E16" s="14"/>
      <c r="F16" s="16"/>
      <c r="G16" s="16"/>
      <c r="H16" s="15"/>
      <c r="I16" s="16">
        <f t="shared" si="1"/>
        <v>0</v>
      </c>
      <c r="J16" s="7"/>
      <c r="K16" s="7"/>
      <c r="L16" s="122"/>
      <c r="M16" s="36"/>
    </row>
    <row r="17" spans="1:13" s="6" customFormat="1" ht="15">
      <c r="A17" s="12"/>
      <c r="B17" s="12"/>
      <c r="C17" s="17"/>
      <c r="D17" s="13"/>
      <c r="E17" s="14"/>
      <c r="F17" s="15"/>
      <c r="G17" s="15"/>
      <c r="H17" s="15"/>
      <c r="I17" s="16">
        <f t="shared" si="1"/>
        <v>0</v>
      </c>
      <c r="J17" s="7"/>
      <c r="K17" s="7"/>
      <c r="L17" s="122"/>
      <c r="M17" s="36"/>
    </row>
    <row r="18" spans="1:11" s="6" customFormat="1" ht="15">
      <c r="A18" s="12"/>
      <c r="B18" s="12"/>
      <c r="C18" s="17"/>
      <c r="D18" s="13"/>
      <c r="E18" s="14"/>
      <c r="F18" s="16"/>
      <c r="G18" s="16"/>
      <c r="H18" s="15"/>
      <c r="I18" s="16">
        <f t="shared" si="1"/>
        <v>0</v>
      </c>
      <c r="J18" s="7"/>
      <c r="K18" s="7"/>
    </row>
    <row r="19" spans="1:11" s="6" customFormat="1" ht="15">
      <c r="A19" s="12"/>
      <c r="B19" s="12"/>
      <c r="C19" s="17"/>
      <c r="D19" s="13"/>
      <c r="E19" s="14"/>
      <c r="F19" s="15"/>
      <c r="G19" s="15"/>
      <c r="H19" s="15"/>
      <c r="I19" s="16">
        <f t="shared" si="1"/>
        <v>0</v>
      </c>
      <c r="J19" s="7"/>
      <c r="K19" s="7"/>
    </row>
    <row r="20" spans="1:11" s="6" customFormat="1" ht="15">
      <c r="A20" s="17"/>
      <c r="B20" s="17"/>
      <c r="C20" s="17"/>
      <c r="D20" s="13"/>
      <c r="E20" s="14"/>
      <c r="F20" s="15"/>
      <c r="G20" s="15"/>
      <c r="H20" s="15"/>
      <c r="I20" s="16">
        <f t="shared" si="1"/>
        <v>0</v>
      </c>
      <c r="J20" s="7"/>
      <c r="K20" s="7"/>
    </row>
    <row r="21" spans="1:11" s="6" customFormat="1" ht="15">
      <c r="A21" s="17"/>
      <c r="B21" s="17"/>
      <c r="C21" s="17"/>
      <c r="D21" s="13"/>
      <c r="E21" s="14"/>
      <c r="F21" s="15"/>
      <c r="G21" s="15"/>
      <c r="H21" s="15"/>
      <c r="I21" s="16">
        <f t="shared" si="1"/>
        <v>0</v>
      </c>
      <c r="J21" s="7"/>
      <c r="K21" s="7"/>
    </row>
    <row r="22" spans="1:11" s="6" customFormat="1" ht="15">
      <c r="A22" s="17"/>
      <c r="B22" s="17"/>
      <c r="C22" s="17"/>
      <c r="D22" s="13"/>
      <c r="E22" s="14"/>
      <c r="F22" s="15"/>
      <c r="G22" s="15"/>
      <c r="H22" s="15"/>
      <c r="I22" s="16">
        <f t="shared" si="1"/>
        <v>0</v>
      </c>
      <c r="J22" s="7"/>
      <c r="K22" s="7"/>
    </row>
    <row r="23" spans="1:11" s="6" customFormat="1" ht="15">
      <c r="A23" s="17"/>
      <c r="B23" s="17"/>
      <c r="C23" s="17"/>
      <c r="D23" s="13"/>
      <c r="E23" s="14"/>
      <c r="F23" s="15"/>
      <c r="G23" s="15"/>
      <c r="H23" s="15"/>
      <c r="I23" s="16">
        <f t="shared" si="1"/>
        <v>0</v>
      </c>
      <c r="J23" s="7"/>
      <c r="K23" s="7"/>
    </row>
    <row r="24" spans="1:11" s="6" customFormat="1" ht="15">
      <c r="A24" s="17"/>
      <c r="B24" s="17"/>
      <c r="C24" s="17"/>
      <c r="D24" s="13"/>
      <c r="E24" s="14"/>
      <c r="F24" s="15"/>
      <c r="G24" s="15"/>
      <c r="H24" s="15"/>
      <c r="I24" s="16">
        <f t="shared" si="1"/>
        <v>0</v>
      </c>
      <c r="J24" s="7"/>
      <c r="K24" s="7"/>
    </row>
    <row r="25" spans="1:11" s="6" customFormat="1" ht="15">
      <c r="A25" s="17"/>
      <c r="B25" s="17"/>
      <c r="C25" s="17"/>
      <c r="D25" s="13"/>
      <c r="E25" s="14"/>
      <c r="F25" s="15"/>
      <c r="G25" s="15"/>
      <c r="H25" s="15"/>
      <c r="I25" s="16">
        <f aca="true" t="shared" si="2" ref="I25:I34">SUM(F25-G25+H25)</f>
        <v>0</v>
      </c>
      <c r="J25" s="7"/>
      <c r="K25" s="7"/>
    </row>
    <row r="26" spans="1:11" s="6" customFormat="1" ht="15">
      <c r="A26" s="17"/>
      <c r="B26" s="17"/>
      <c r="C26" s="17"/>
      <c r="D26" s="13"/>
      <c r="E26" s="14"/>
      <c r="F26" s="15"/>
      <c r="G26" s="15"/>
      <c r="H26" s="15"/>
      <c r="I26" s="16">
        <f t="shared" si="2"/>
        <v>0</v>
      </c>
      <c r="J26" s="7"/>
      <c r="K26" s="7"/>
    </row>
    <row r="27" spans="1:11" s="6" customFormat="1" ht="15">
      <c r="A27" s="17"/>
      <c r="B27" s="17"/>
      <c r="C27" s="17"/>
      <c r="D27" s="13"/>
      <c r="E27" s="14"/>
      <c r="F27" s="15"/>
      <c r="G27" s="15"/>
      <c r="H27" s="15"/>
      <c r="I27" s="16">
        <f t="shared" si="2"/>
        <v>0</v>
      </c>
      <c r="J27" s="7"/>
      <c r="K27" s="7"/>
    </row>
    <row r="28" spans="1:11" s="6" customFormat="1" ht="15">
      <c r="A28" s="17"/>
      <c r="B28" s="17"/>
      <c r="C28" s="17"/>
      <c r="D28" s="13"/>
      <c r="E28" s="14"/>
      <c r="F28" s="15"/>
      <c r="G28" s="15"/>
      <c r="H28" s="15"/>
      <c r="I28" s="16">
        <f t="shared" si="2"/>
        <v>0</v>
      </c>
      <c r="J28" s="7"/>
      <c r="K28" s="7"/>
    </row>
    <row r="29" spans="1:11" s="6" customFormat="1" ht="15">
      <c r="A29" s="17"/>
      <c r="B29" s="17"/>
      <c r="C29" s="17"/>
      <c r="D29" s="13"/>
      <c r="E29" s="14"/>
      <c r="F29" s="15"/>
      <c r="G29" s="15"/>
      <c r="H29" s="15"/>
      <c r="I29" s="16">
        <f t="shared" si="2"/>
        <v>0</v>
      </c>
      <c r="J29" s="7"/>
      <c r="K29" s="7"/>
    </row>
    <row r="30" spans="1:11" s="6" customFormat="1" ht="15">
      <c r="A30" s="17"/>
      <c r="B30" s="17"/>
      <c r="C30" s="17"/>
      <c r="D30" s="13"/>
      <c r="E30" s="14"/>
      <c r="F30" s="15"/>
      <c r="G30" s="15"/>
      <c r="H30" s="15"/>
      <c r="I30" s="16">
        <f t="shared" si="2"/>
        <v>0</v>
      </c>
      <c r="J30" s="7"/>
      <c r="K30" s="7"/>
    </row>
    <row r="31" spans="1:11" s="6" customFormat="1" ht="15">
      <c r="A31" s="17"/>
      <c r="B31" s="17"/>
      <c r="C31" s="17"/>
      <c r="D31" s="13"/>
      <c r="E31" s="14"/>
      <c r="F31" s="15"/>
      <c r="G31" s="15"/>
      <c r="H31" s="15"/>
      <c r="I31" s="16">
        <f t="shared" si="2"/>
        <v>0</v>
      </c>
      <c r="J31" s="7"/>
      <c r="K31" s="7"/>
    </row>
    <row r="32" spans="1:11" s="6" customFormat="1" ht="15">
      <c r="A32" s="17"/>
      <c r="B32" s="17"/>
      <c r="C32" s="17"/>
      <c r="D32" s="13"/>
      <c r="E32" s="14"/>
      <c r="F32" s="15"/>
      <c r="G32" s="15"/>
      <c r="H32" s="15"/>
      <c r="I32" s="16">
        <f t="shared" si="2"/>
        <v>0</v>
      </c>
      <c r="J32" s="7"/>
      <c r="K32" s="7"/>
    </row>
    <row r="33" spans="1:11" s="6" customFormat="1" ht="15">
      <c r="A33" s="17"/>
      <c r="B33" s="17"/>
      <c r="C33" s="17"/>
      <c r="D33" s="13"/>
      <c r="E33" s="14"/>
      <c r="F33" s="15"/>
      <c r="G33" s="15"/>
      <c r="H33" s="15"/>
      <c r="I33" s="16">
        <f t="shared" si="2"/>
        <v>0</v>
      </c>
      <c r="J33" s="7"/>
      <c r="K33" s="7"/>
    </row>
    <row r="34" spans="1:11" s="6" customFormat="1" ht="15">
      <c r="A34" s="17"/>
      <c r="B34" s="17"/>
      <c r="C34" s="17"/>
      <c r="D34" s="13"/>
      <c r="E34" s="14"/>
      <c r="F34" s="15"/>
      <c r="G34" s="15"/>
      <c r="H34" s="15"/>
      <c r="I34" s="16">
        <f t="shared" si="2"/>
        <v>0</v>
      </c>
      <c r="J34" s="7"/>
      <c r="K34" s="7"/>
    </row>
    <row r="35" spans="1:11" s="6" customFormat="1" ht="15">
      <c r="A35" s="17"/>
      <c r="B35" s="17"/>
      <c r="C35" s="17"/>
      <c r="D35" s="13"/>
      <c r="E35" s="14"/>
      <c r="F35" s="15"/>
      <c r="G35" s="15"/>
      <c r="H35" s="15"/>
      <c r="I35" s="16">
        <f>SUM(F35:H35)</f>
        <v>0</v>
      </c>
      <c r="J35" s="7"/>
      <c r="K35" s="7"/>
    </row>
    <row r="36" spans="5:9" ht="18">
      <c r="E36" s="22"/>
      <c r="F36" s="23"/>
      <c r="G36" s="23"/>
      <c r="H36" s="23"/>
      <c r="I36" s="24"/>
    </row>
    <row r="37" spans="5:9" ht="12.75">
      <c r="E37" s="27"/>
      <c r="F37" s="27"/>
      <c r="G37" s="27"/>
      <c r="H37" s="27"/>
      <c r="I37" s="27"/>
    </row>
    <row r="38" spans="5:9" ht="12.75">
      <c r="E38" s="27"/>
      <c r="F38" s="27"/>
      <c r="G38" s="27"/>
      <c r="H38" s="27"/>
      <c r="I38" s="27"/>
    </row>
    <row r="39" spans="5:9" ht="12.75">
      <c r="E39" s="27"/>
      <c r="F39" s="27"/>
      <c r="G39" s="27"/>
      <c r="H39" s="27"/>
      <c r="I39" s="27"/>
    </row>
    <row r="40" spans="5:9" ht="12.75">
      <c r="E40" s="27"/>
      <c r="F40" s="27"/>
      <c r="G40" s="27"/>
      <c r="H40" s="27"/>
      <c r="I40" s="27"/>
    </row>
    <row r="41" spans="5:9" ht="12.75">
      <c r="E41" s="27"/>
      <c r="F41" s="27"/>
      <c r="G41" s="27"/>
      <c r="H41" s="27"/>
      <c r="I41" s="27"/>
    </row>
    <row r="42" spans="5:9" ht="12.75">
      <c r="E42" s="27"/>
      <c r="F42" s="27"/>
      <c r="G42" s="27"/>
      <c r="H42" s="27"/>
      <c r="I42" s="27"/>
    </row>
    <row r="43" spans="5:9" ht="12.75">
      <c r="E43" s="27"/>
      <c r="F43" s="27"/>
      <c r="G43" s="27"/>
      <c r="H43" s="27"/>
      <c r="I43" s="27"/>
    </row>
    <row r="44" spans="5:9" ht="12.75">
      <c r="E44" s="27"/>
      <c r="F44" s="27"/>
      <c r="G44" s="27"/>
      <c r="H44" s="27"/>
      <c r="I44" s="27"/>
    </row>
    <row r="45" spans="5:9" ht="12.75">
      <c r="E45" s="27"/>
      <c r="F45" s="27"/>
      <c r="G45" s="27"/>
      <c r="H45" s="27"/>
      <c r="I45" s="27"/>
    </row>
    <row r="46" spans="5:9" ht="12.75">
      <c r="E46" s="27"/>
      <c r="F46" s="27"/>
      <c r="G46" s="27"/>
      <c r="H46" s="27"/>
      <c r="I46" s="27"/>
    </row>
    <row r="47" spans="5:9" ht="12.75">
      <c r="E47" s="27"/>
      <c r="F47" s="27"/>
      <c r="G47" s="27"/>
      <c r="H47" s="27"/>
      <c r="I47" s="27"/>
    </row>
    <row r="48" spans="5:9" ht="12.75">
      <c r="E48" s="27"/>
      <c r="F48" s="27"/>
      <c r="G48" s="27"/>
      <c r="H48" s="27"/>
      <c r="I48" s="27"/>
    </row>
    <row r="49" spans="5:9" ht="12.75">
      <c r="E49" s="27"/>
      <c r="F49" s="27"/>
      <c r="G49" s="27"/>
      <c r="H49" s="27"/>
      <c r="I49" s="27"/>
    </row>
    <row r="50" spans="5:9" ht="12.75">
      <c r="E50" s="27"/>
      <c r="F50" s="27"/>
      <c r="G50" s="27"/>
      <c r="H50" s="27"/>
      <c r="I50" s="27"/>
    </row>
    <row r="51" spans="5:9" ht="12.75">
      <c r="E51" s="27"/>
      <c r="F51" s="27"/>
      <c r="G51" s="27"/>
      <c r="H51" s="27"/>
      <c r="I51" s="27"/>
    </row>
    <row r="52" spans="5:9" ht="12.75">
      <c r="E52" s="27"/>
      <c r="F52" s="27"/>
      <c r="G52" s="27"/>
      <c r="H52" s="27"/>
      <c r="I52" s="27"/>
    </row>
    <row r="53" spans="5:9" ht="12.75">
      <c r="E53" s="27"/>
      <c r="F53" s="27"/>
      <c r="G53" s="27"/>
      <c r="H53" s="27"/>
      <c r="I53" s="27"/>
    </row>
    <row r="54" spans="5:9" ht="12.75">
      <c r="E54" s="27"/>
      <c r="F54" s="27"/>
      <c r="G54" s="27"/>
      <c r="H54" s="27"/>
      <c r="I54" s="27"/>
    </row>
    <row r="55" spans="5:9" ht="12.75">
      <c r="E55" s="27"/>
      <c r="F55" s="27"/>
      <c r="G55" s="27"/>
      <c r="H55" s="27"/>
      <c r="I55" s="27"/>
    </row>
    <row r="56" spans="5:9" ht="12.75">
      <c r="E56" s="27"/>
      <c r="F56" s="27"/>
      <c r="G56" s="27"/>
      <c r="H56" s="27"/>
      <c r="I56" s="27"/>
    </row>
    <row r="57" spans="5:9" ht="12.75">
      <c r="E57" s="27"/>
      <c r="F57" s="27"/>
      <c r="G57" s="27"/>
      <c r="H57" s="27"/>
      <c r="I57" s="27"/>
    </row>
    <row r="58" spans="5:9" ht="12.75">
      <c r="E58" s="27"/>
      <c r="F58" s="27"/>
      <c r="G58" s="27"/>
      <c r="H58" s="27"/>
      <c r="I58" s="27"/>
    </row>
    <row r="59" spans="5:9" ht="12.75">
      <c r="E59" s="27"/>
      <c r="F59" s="27"/>
      <c r="G59" s="27"/>
      <c r="H59" s="27"/>
      <c r="I59" s="27"/>
    </row>
    <row r="60" spans="5:9" ht="12.75">
      <c r="E60" s="27"/>
      <c r="F60" s="27"/>
      <c r="G60" s="27"/>
      <c r="H60" s="27"/>
      <c r="I60" s="27"/>
    </row>
    <row r="61" spans="5:9" ht="12.75">
      <c r="E61" s="27"/>
      <c r="F61" s="27"/>
      <c r="G61" s="27"/>
      <c r="H61" s="27"/>
      <c r="I61" s="27"/>
    </row>
  </sheetData>
  <mergeCells count="7">
    <mergeCell ref="A8:E8"/>
    <mergeCell ref="E1:I1"/>
    <mergeCell ref="E2:I2"/>
    <mergeCell ref="E4:I4"/>
    <mergeCell ref="E3:I3"/>
    <mergeCell ref="A6:D6"/>
    <mergeCell ref="A5:I5"/>
  </mergeCells>
  <printOptions/>
  <pageMargins left="0" right="0" top="0.3937007874015748" bottom="0.5905511811023623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zoomScale="75" zoomScaleNormal="75" workbookViewId="0" topLeftCell="A1">
      <selection activeCell="E1" sqref="E1:H1"/>
    </sheetView>
  </sheetViews>
  <sheetFormatPr defaultColWidth="9.00390625" defaultRowHeight="12.75"/>
  <cols>
    <col min="1" max="1" width="5.375" style="79" customWidth="1"/>
    <col min="2" max="2" width="6.875" style="80" customWidth="1"/>
    <col min="3" max="3" width="5.75390625" style="80" customWidth="1"/>
    <col min="4" max="4" width="82.125" style="149" customWidth="1"/>
    <col min="5" max="5" width="13.75390625" style="149" customWidth="1"/>
    <col min="6" max="7" width="9.75390625" style="149" customWidth="1"/>
    <col min="8" max="8" width="13.75390625" style="149" customWidth="1"/>
    <col min="9" max="9" width="1.25" style="0" customWidth="1"/>
  </cols>
  <sheetData>
    <row r="1" spans="1:8" ht="12.75">
      <c r="A1" s="151"/>
      <c r="B1" s="152"/>
      <c r="C1" s="152"/>
      <c r="D1" s="153"/>
      <c r="E1" s="220" t="s">
        <v>118</v>
      </c>
      <c r="F1" s="221"/>
      <c r="G1" s="221"/>
      <c r="H1" s="221"/>
    </row>
    <row r="2" spans="1:8" ht="14.25">
      <c r="A2" s="151"/>
      <c r="B2" s="152"/>
      <c r="C2" s="152"/>
      <c r="D2" s="153"/>
      <c r="E2" s="222" t="str">
        <f>Dane!B1</f>
        <v>do Uchwały Nr XXIII/164/2005</v>
      </c>
      <c r="F2" s="221"/>
      <c r="G2" s="221"/>
      <c r="H2" s="221"/>
    </row>
    <row r="3" spans="1:8" ht="15">
      <c r="A3" s="151"/>
      <c r="B3" s="152"/>
      <c r="C3" s="152"/>
      <c r="D3" s="153"/>
      <c r="E3" s="223" t="s">
        <v>14</v>
      </c>
      <c r="F3" s="221"/>
      <c r="G3" s="221"/>
      <c r="H3" s="221"/>
    </row>
    <row r="4" spans="1:8" ht="15">
      <c r="A4" s="151"/>
      <c r="B4" s="152"/>
      <c r="C4" s="152"/>
      <c r="D4" s="154" t="s">
        <v>90</v>
      </c>
      <c r="E4" s="220" t="str">
        <f>Dane!B2</f>
        <v>z dnia 8 lutego 2005 roku</v>
      </c>
      <c r="F4" s="221"/>
      <c r="G4" s="221"/>
      <c r="H4" s="221"/>
    </row>
    <row r="5" spans="1:8" ht="14.25">
      <c r="A5" s="217" t="s">
        <v>91</v>
      </c>
      <c r="B5" s="218"/>
      <c r="C5" s="218"/>
      <c r="D5" s="218"/>
      <c r="E5" s="218"/>
      <c r="F5" s="226"/>
      <c r="G5" s="226"/>
      <c r="H5" s="226"/>
    </row>
    <row r="6" spans="1:8" ht="12.75" customHeight="1">
      <c r="A6" s="391" t="s">
        <v>1</v>
      </c>
      <c r="B6" s="296"/>
      <c r="C6" s="296"/>
      <c r="D6" s="392" t="s">
        <v>43</v>
      </c>
      <c r="E6" s="393" t="s">
        <v>190</v>
      </c>
      <c r="F6" s="224" t="s">
        <v>9</v>
      </c>
      <c r="G6" s="224" t="s">
        <v>10</v>
      </c>
      <c r="H6" s="219" t="s">
        <v>41</v>
      </c>
    </row>
    <row r="7" spans="1:8" ht="12.75" customHeight="1">
      <c r="A7" s="81" t="s">
        <v>3</v>
      </c>
      <c r="B7" s="82" t="s">
        <v>22</v>
      </c>
      <c r="C7" s="82" t="s">
        <v>7</v>
      </c>
      <c r="D7" s="394"/>
      <c r="E7" s="395"/>
      <c r="F7" s="225"/>
      <c r="G7" s="225"/>
      <c r="H7" s="216"/>
    </row>
    <row r="8" spans="1:8" ht="14.25">
      <c r="A8" s="396"/>
      <c r="B8" s="397"/>
      <c r="C8" s="397"/>
      <c r="D8" s="398" t="s">
        <v>50</v>
      </c>
      <c r="E8" s="399">
        <f>SUM(E9:E14)</f>
        <v>312000</v>
      </c>
      <c r="F8" s="155">
        <f>SUM(F9:F14)</f>
        <v>0</v>
      </c>
      <c r="G8" s="155">
        <f>SUM(G9:G14)</f>
        <v>0</v>
      </c>
      <c r="H8" s="155">
        <f>SUM(H9:H14)</f>
        <v>312000</v>
      </c>
    </row>
    <row r="9" spans="1:8" ht="14.25">
      <c r="A9" s="400"/>
      <c r="B9" s="401">
        <v>60016</v>
      </c>
      <c r="C9" s="402"/>
      <c r="D9" s="403" t="s">
        <v>92</v>
      </c>
      <c r="E9" s="404">
        <f>SUM(E31)</f>
        <v>2000</v>
      </c>
      <c r="F9" s="404">
        <f>SUM(F31)</f>
        <v>0</v>
      </c>
      <c r="G9" s="404">
        <f>SUM(G31)</f>
        <v>0</v>
      </c>
      <c r="H9" s="162">
        <f aca="true" t="shared" si="0" ref="H9:H15">E9-F9+G9</f>
        <v>2000</v>
      </c>
    </row>
    <row r="10" spans="1:8" ht="14.25">
      <c r="A10" s="400"/>
      <c r="B10" s="401">
        <v>75023</v>
      </c>
      <c r="C10" s="402"/>
      <c r="D10" s="403" t="s">
        <v>104</v>
      </c>
      <c r="E10" s="404">
        <f>E47</f>
        <v>0</v>
      </c>
      <c r="F10" s="404">
        <f>F47</f>
        <v>0</v>
      </c>
      <c r="G10" s="404">
        <f>G47</f>
        <v>0</v>
      </c>
      <c r="H10" s="162">
        <f t="shared" si="0"/>
        <v>0</v>
      </c>
    </row>
    <row r="11" spans="1:8" ht="14.25">
      <c r="A11" s="400"/>
      <c r="B11" s="401">
        <v>80104</v>
      </c>
      <c r="C11" s="402"/>
      <c r="D11" s="403" t="s">
        <v>94</v>
      </c>
      <c r="E11" s="404">
        <f>E62</f>
        <v>100000</v>
      </c>
      <c r="F11" s="404">
        <f>F62</f>
        <v>0</v>
      </c>
      <c r="G11" s="404">
        <f>G62</f>
        <v>0</v>
      </c>
      <c r="H11" s="162">
        <f t="shared" si="0"/>
        <v>100000</v>
      </c>
    </row>
    <row r="12" spans="1:8" ht="12.75" customHeight="1">
      <c r="A12" s="400"/>
      <c r="B12" s="401">
        <v>85401</v>
      </c>
      <c r="C12" s="402"/>
      <c r="D12" s="403" t="s">
        <v>93</v>
      </c>
      <c r="E12" s="404">
        <f>E78</f>
        <v>200000</v>
      </c>
      <c r="F12" s="404">
        <f>F78</f>
        <v>0</v>
      </c>
      <c r="G12" s="404">
        <f>G78</f>
        <v>0</v>
      </c>
      <c r="H12" s="162">
        <f t="shared" si="0"/>
        <v>200000</v>
      </c>
    </row>
    <row r="13" spans="1:8" ht="14.25">
      <c r="A13" s="400"/>
      <c r="B13" s="401">
        <v>85412</v>
      </c>
      <c r="C13" s="402"/>
      <c r="D13" s="403" t="s">
        <v>195</v>
      </c>
      <c r="E13" s="404">
        <f>E94</f>
        <v>10000</v>
      </c>
      <c r="F13" s="404">
        <f>F94</f>
        <v>0</v>
      </c>
      <c r="G13" s="404">
        <f>G94</f>
        <v>0</v>
      </c>
      <c r="H13" s="162">
        <f t="shared" si="0"/>
        <v>10000</v>
      </c>
    </row>
    <row r="14" spans="1:8" ht="14.25">
      <c r="A14" s="400"/>
      <c r="B14" s="401">
        <v>92116</v>
      </c>
      <c r="C14" s="402"/>
      <c r="D14" s="403" t="s">
        <v>105</v>
      </c>
      <c r="E14" s="404">
        <f>E111</f>
        <v>0</v>
      </c>
      <c r="F14" s="404">
        <f>F111</f>
        <v>0</v>
      </c>
      <c r="G14" s="404">
        <f>G111</f>
        <v>0</v>
      </c>
      <c r="H14" s="162">
        <f t="shared" si="0"/>
        <v>0</v>
      </c>
    </row>
    <row r="15" spans="1:8" ht="15">
      <c r="A15" s="405"/>
      <c r="B15" s="406"/>
      <c r="C15" s="407"/>
      <c r="D15" s="408" t="s">
        <v>46</v>
      </c>
      <c r="E15" s="409">
        <f>E35+E50+E66+E82+E98+E114</f>
        <v>21939</v>
      </c>
      <c r="F15" s="156">
        <f>F35+F50+F66+F82+F98+F114</f>
        <v>0</v>
      </c>
      <c r="G15" s="156">
        <f>G35+G50+G66+G82+G98+G114</f>
        <v>0</v>
      </c>
      <c r="H15" s="162">
        <f t="shared" si="0"/>
        <v>21939</v>
      </c>
    </row>
    <row r="16" spans="1:8" ht="14.25">
      <c r="A16" s="384"/>
      <c r="B16" s="385"/>
      <c r="C16" s="410"/>
      <c r="D16" s="411" t="s">
        <v>47</v>
      </c>
      <c r="E16" s="372">
        <f>SUM(E8+E15)</f>
        <v>333939</v>
      </c>
      <c r="F16" s="157">
        <f>SUM(F8+F15)</f>
        <v>0</v>
      </c>
      <c r="G16" s="157">
        <f>SUM(G8+G15)</f>
        <v>0</v>
      </c>
      <c r="H16" s="157">
        <f>SUM(H8+H15)</f>
        <v>333939</v>
      </c>
    </row>
    <row r="17" spans="1:8" ht="12.75" customHeight="1">
      <c r="A17" s="412" t="s">
        <v>1</v>
      </c>
      <c r="B17" s="293"/>
      <c r="C17" s="294"/>
      <c r="D17" s="392" t="s">
        <v>48</v>
      </c>
      <c r="E17" s="393" t="s">
        <v>190</v>
      </c>
      <c r="F17" s="224" t="s">
        <v>9</v>
      </c>
      <c r="G17" s="224" t="s">
        <v>10</v>
      </c>
      <c r="H17" s="219" t="s">
        <v>41</v>
      </c>
    </row>
    <row r="18" spans="1:8" ht="12.75" customHeight="1">
      <c r="A18" s="81" t="s">
        <v>3</v>
      </c>
      <c r="B18" s="82" t="s">
        <v>22</v>
      </c>
      <c r="C18" s="82" t="s">
        <v>7</v>
      </c>
      <c r="D18" s="394"/>
      <c r="E18" s="395"/>
      <c r="F18" s="225"/>
      <c r="G18" s="225"/>
      <c r="H18" s="216"/>
    </row>
    <row r="19" spans="1:8" ht="12.75" customHeight="1">
      <c r="A19" s="396"/>
      <c r="B19" s="397"/>
      <c r="C19" s="397"/>
      <c r="D19" s="398" t="s">
        <v>50</v>
      </c>
      <c r="E19" s="399">
        <f>SUM(E20:E25)</f>
        <v>315939</v>
      </c>
      <c r="F19" s="158">
        <f>SUM(F20:F25)</f>
        <v>0</v>
      </c>
      <c r="G19" s="158">
        <f>SUM(G20:G25)</f>
        <v>0</v>
      </c>
      <c r="H19" s="158">
        <f>SUM(H20:H25)</f>
        <v>315939</v>
      </c>
    </row>
    <row r="20" spans="1:8" ht="14.25">
      <c r="A20" s="400"/>
      <c r="B20" s="401">
        <v>60016</v>
      </c>
      <c r="C20" s="402"/>
      <c r="D20" s="403" t="s">
        <v>92</v>
      </c>
      <c r="E20" s="404">
        <f>SUM(E39)</f>
        <v>5500</v>
      </c>
      <c r="F20" s="404">
        <f>SUM(F39)</f>
        <v>0</v>
      </c>
      <c r="G20" s="404">
        <f>SUM(G39)</f>
        <v>0</v>
      </c>
      <c r="H20" s="162">
        <f aca="true" t="shared" si="1" ref="H20:H26">E20-F20+G20</f>
        <v>5500</v>
      </c>
    </row>
    <row r="21" spans="1:8" ht="14.25">
      <c r="A21" s="400"/>
      <c r="B21" s="401">
        <v>75023</v>
      </c>
      <c r="C21" s="402"/>
      <c r="D21" s="403" t="s">
        <v>104</v>
      </c>
      <c r="E21" s="404">
        <f>E54</f>
        <v>234</v>
      </c>
      <c r="F21" s="404">
        <f>F54</f>
        <v>0</v>
      </c>
      <c r="G21" s="404">
        <f>G54</f>
        <v>0</v>
      </c>
      <c r="H21" s="162">
        <f t="shared" si="1"/>
        <v>234</v>
      </c>
    </row>
    <row r="22" spans="1:8" ht="14.25">
      <c r="A22" s="400"/>
      <c r="B22" s="401">
        <v>80104</v>
      </c>
      <c r="C22" s="402"/>
      <c r="D22" s="403" t="s">
        <v>94</v>
      </c>
      <c r="E22" s="404">
        <f>E70</f>
        <v>100000</v>
      </c>
      <c r="F22" s="404">
        <f>F70</f>
        <v>0</v>
      </c>
      <c r="G22" s="404">
        <f>G70</f>
        <v>0</v>
      </c>
      <c r="H22" s="162">
        <f t="shared" si="1"/>
        <v>100000</v>
      </c>
    </row>
    <row r="23" spans="1:8" ht="14.25">
      <c r="A23" s="400"/>
      <c r="B23" s="401">
        <v>85401</v>
      </c>
      <c r="C23" s="402"/>
      <c r="D23" s="403" t="s">
        <v>93</v>
      </c>
      <c r="E23" s="404">
        <f>E86</f>
        <v>200000</v>
      </c>
      <c r="F23" s="404">
        <f>F86</f>
        <v>0</v>
      </c>
      <c r="G23" s="404">
        <f>G86</f>
        <v>0</v>
      </c>
      <c r="H23" s="162">
        <f t="shared" si="1"/>
        <v>200000</v>
      </c>
    </row>
    <row r="24" spans="1:8" ht="14.25">
      <c r="A24" s="400"/>
      <c r="B24" s="401">
        <v>85412</v>
      </c>
      <c r="C24" s="401"/>
      <c r="D24" s="403" t="s">
        <v>195</v>
      </c>
      <c r="E24" s="404">
        <f>E102</f>
        <v>10000</v>
      </c>
      <c r="F24" s="404">
        <f>F102</f>
        <v>0</v>
      </c>
      <c r="G24" s="404">
        <f>G102</f>
        <v>0</v>
      </c>
      <c r="H24" s="162">
        <f t="shared" si="1"/>
        <v>10000</v>
      </c>
    </row>
    <row r="25" spans="1:8" ht="14.25">
      <c r="A25" s="400"/>
      <c r="B25" s="401">
        <v>92116</v>
      </c>
      <c r="C25" s="402"/>
      <c r="D25" s="403" t="s">
        <v>105</v>
      </c>
      <c r="E25" s="404">
        <f>E118</f>
        <v>205</v>
      </c>
      <c r="F25" s="404">
        <f>F119</f>
        <v>0</v>
      </c>
      <c r="G25" s="404">
        <f>G119</f>
        <v>0</v>
      </c>
      <c r="H25" s="162">
        <f t="shared" si="1"/>
        <v>205</v>
      </c>
    </row>
    <row r="26" spans="1:8" ht="14.25">
      <c r="A26" s="405"/>
      <c r="B26" s="406"/>
      <c r="C26" s="407"/>
      <c r="D26" s="408" t="s">
        <v>49</v>
      </c>
      <c r="E26" s="409">
        <f>E42+E57+E73+E89+E106+E121</f>
        <v>18000</v>
      </c>
      <c r="F26" s="159">
        <f>F42+F57+F73+F89+F106+F121</f>
        <v>0</v>
      </c>
      <c r="G26" s="159">
        <f>G42+G57+G73+G89+G106+G121</f>
        <v>0</v>
      </c>
      <c r="H26" s="162">
        <f t="shared" si="1"/>
        <v>18000</v>
      </c>
    </row>
    <row r="27" spans="1:8" ht="14.25">
      <c r="A27" s="384"/>
      <c r="B27" s="385"/>
      <c r="C27" s="410"/>
      <c r="D27" s="411" t="s">
        <v>50</v>
      </c>
      <c r="E27" s="372">
        <f>SUM(E19+E26)</f>
        <v>333939</v>
      </c>
      <c r="F27" s="160">
        <f>SUM(F19+F26)</f>
        <v>0</v>
      </c>
      <c r="G27" s="160">
        <f>SUM(G19+G26)</f>
        <v>0</v>
      </c>
      <c r="H27" s="160">
        <f>SUM(H19+H26)</f>
        <v>333939</v>
      </c>
    </row>
    <row r="28" spans="1:8" ht="14.25">
      <c r="A28" s="227" t="s">
        <v>92</v>
      </c>
      <c r="B28" s="228"/>
      <c r="C28" s="228"/>
      <c r="D28" s="228"/>
      <c r="E28" s="228"/>
      <c r="F28" s="229"/>
      <c r="G28" s="229"/>
      <c r="H28" s="229"/>
    </row>
    <row r="29" spans="1:8" ht="12.75" customHeight="1">
      <c r="A29" s="391" t="s">
        <v>1</v>
      </c>
      <c r="B29" s="296"/>
      <c r="C29" s="296"/>
      <c r="D29" s="392" t="s">
        <v>43</v>
      </c>
      <c r="E29" s="393" t="s">
        <v>190</v>
      </c>
      <c r="F29" s="224" t="s">
        <v>9</v>
      </c>
      <c r="G29" s="224" t="s">
        <v>10</v>
      </c>
      <c r="H29" s="219" t="s">
        <v>41</v>
      </c>
    </row>
    <row r="30" spans="1:8" ht="12.75" customHeight="1">
      <c r="A30" s="81" t="s">
        <v>3</v>
      </c>
      <c r="B30" s="82" t="s">
        <v>22</v>
      </c>
      <c r="C30" s="82" t="s">
        <v>7</v>
      </c>
      <c r="D30" s="394"/>
      <c r="E30" s="395"/>
      <c r="F30" s="225"/>
      <c r="G30" s="225"/>
      <c r="H30" s="216"/>
    </row>
    <row r="31" spans="1:8" ht="14.25">
      <c r="A31" s="343">
        <v>600</v>
      </c>
      <c r="B31" s="344"/>
      <c r="C31" s="413"/>
      <c r="D31" s="346" t="s">
        <v>95</v>
      </c>
      <c r="E31" s="346">
        <f>SUM(E32)</f>
        <v>2000</v>
      </c>
      <c r="F31" s="161">
        <f>SUM(F32)</f>
        <v>0</v>
      </c>
      <c r="G31" s="161">
        <f>SUM(G32)</f>
        <v>0</v>
      </c>
      <c r="H31" s="161">
        <f>SUM(H32)</f>
        <v>2000</v>
      </c>
    </row>
    <row r="32" spans="1:8" ht="12.75">
      <c r="A32" s="178"/>
      <c r="B32" s="347">
        <v>60016</v>
      </c>
      <c r="C32" s="348"/>
      <c r="D32" s="197" t="s">
        <v>92</v>
      </c>
      <c r="E32" s="186">
        <f>SUM(E33:E34)</f>
        <v>2000</v>
      </c>
      <c r="F32" s="91">
        <f>SUM(F33:F34)</f>
        <v>0</v>
      </c>
      <c r="G32" s="91">
        <f>SUM(G33:G34)</f>
        <v>0</v>
      </c>
      <c r="H32" s="91">
        <f>SUM(H33:H34)</f>
        <v>2000</v>
      </c>
    </row>
    <row r="33" spans="1:8" ht="12.75">
      <c r="A33" s="178"/>
      <c r="B33" s="414"/>
      <c r="C33" s="349" t="s">
        <v>96</v>
      </c>
      <c r="D33" s="198" t="s">
        <v>82</v>
      </c>
      <c r="E33" s="179">
        <v>2000</v>
      </c>
      <c r="F33" s="162"/>
      <c r="G33" s="162"/>
      <c r="H33" s="162">
        <f>E33-F33+G33</f>
        <v>2000</v>
      </c>
    </row>
    <row r="34" spans="1:8" ht="12.75">
      <c r="A34" s="178"/>
      <c r="B34" s="414"/>
      <c r="C34" s="349" t="s">
        <v>53</v>
      </c>
      <c r="D34" s="198" t="s">
        <v>54</v>
      </c>
      <c r="E34" s="179">
        <v>0</v>
      </c>
      <c r="F34" s="162"/>
      <c r="G34" s="162"/>
      <c r="H34" s="162">
        <f>E34-F34+G34</f>
        <v>0</v>
      </c>
    </row>
    <row r="35" spans="1:8" ht="12.75">
      <c r="A35" s="178"/>
      <c r="B35" s="414"/>
      <c r="C35" s="414"/>
      <c r="D35" s="88" t="s">
        <v>46</v>
      </c>
      <c r="E35" s="179">
        <v>6500</v>
      </c>
      <c r="F35" s="162"/>
      <c r="G35" s="162"/>
      <c r="H35" s="162">
        <f>E35-F35+G35</f>
        <v>6500</v>
      </c>
    </row>
    <row r="36" spans="1:8" ht="14.25">
      <c r="A36" s="405"/>
      <c r="B36" s="406"/>
      <c r="C36" s="406"/>
      <c r="D36" s="411" t="s">
        <v>47</v>
      </c>
      <c r="E36" s="372">
        <f>SUM(E35+E31)</f>
        <v>8500</v>
      </c>
      <c r="F36" s="157">
        <f>SUM(F35+F31)</f>
        <v>0</v>
      </c>
      <c r="G36" s="157">
        <f>SUM(G35+G31)</f>
        <v>0</v>
      </c>
      <c r="H36" s="157">
        <f>SUM(H35+H31)</f>
        <v>8500</v>
      </c>
    </row>
    <row r="37" spans="1:8" ht="12.75" customHeight="1">
      <c r="A37" s="391" t="s">
        <v>1</v>
      </c>
      <c r="B37" s="296"/>
      <c r="C37" s="296"/>
      <c r="D37" s="392" t="s">
        <v>48</v>
      </c>
      <c r="E37" s="393" t="s">
        <v>190</v>
      </c>
      <c r="F37" s="224" t="s">
        <v>9</v>
      </c>
      <c r="G37" s="224" t="s">
        <v>10</v>
      </c>
      <c r="H37" s="219" t="s">
        <v>41</v>
      </c>
    </row>
    <row r="38" spans="1:8" ht="12.75" customHeight="1">
      <c r="A38" s="81" t="s">
        <v>3</v>
      </c>
      <c r="B38" s="82" t="s">
        <v>22</v>
      </c>
      <c r="C38" s="82" t="s">
        <v>7</v>
      </c>
      <c r="D38" s="394"/>
      <c r="E38" s="395"/>
      <c r="F38" s="225"/>
      <c r="G38" s="225"/>
      <c r="H38" s="216"/>
    </row>
    <row r="39" spans="1:8" ht="14.25">
      <c r="A39" s="343">
        <v>600</v>
      </c>
      <c r="B39" s="344"/>
      <c r="C39" s="413"/>
      <c r="D39" s="346" t="s">
        <v>95</v>
      </c>
      <c r="E39" s="346">
        <f>SUM(E40)</f>
        <v>5500</v>
      </c>
      <c r="F39" s="161">
        <f aca="true" t="shared" si="2" ref="F39:H40">SUM(F40)</f>
        <v>0</v>
      </c>
      <c r="G39" s="161">
        <f t="shared" si="2"/>
        <v>0</v>
      </c>
      <c r="H39" s="161">
        <f t="shared" si="2"/>
        <v>5500</v>
      </c>
    </row>
    <row r="40" spans="1:8" ht="12.75">
      <c r="A40" s="178"/>
      <c r="B40" s="347">
        <v>60016</v>
      </c>
      <c r="C40" s="348"/>
      <c r="D40" s="197" t="s">
        <v>92</v>
      </c>
      <c r="E40" s="186">
        <f>SUM(E41)</f>
        <v>5500</v>
      </c>
      <c r="F40" s="91">
        <f t="shared" si="2"/>
        <v>0</v>
      </c>
      <c r="G40" s="91">
        <f t="shared" si="2"/>
        <v>0</v>
      </c>
      <c r="H40" s="91">
        <f t="shared" si="2"/>
        <v>5500</v>
      </c>
    </row>
    <row r="41" spans="1:8" ht="12.75">
      <c r="A41" s="178"/>
      <c r="B41" s="414"/>
      <c r="C41" s="349">
        <v>4300</v>
      </c>
      <c r="D41" s="183" t="s">
        <v>64</v>
      </c>
      <c r="E41" s="179">
        <v>5500</v>
      </c>
      <c r="F41" s="162"/>
      <c r="G41" s="162"/>
      <c r="H41" s="162">
        <f>E41-F41+G41</f>
        <v>5500</v>
      </c>
    </row>
    <row r="42" spans="1:8" ht="12.75">
      <c r="A42" s="178"/>
      <c r="B42" s="414"/>
      <c r="C42" s="414"/>
      <c r="D42" s="88" t="s">
        <v>49</v>
      </c>
      <c r="E42" s="179">
        <f>E36-E39</f>
        <v>3000</v>
      </c>
      <c r="F42" s="162"/>
      <c r="G42" s="162"/>
      <c r="H42" s="162">
        <f>E42-F42+G42</f>
        <v>3000</v>
      </c>
    </row>
    <row r="43" spans="1:8" ht="14.25">
      <c r="A43" s="384"/>
      <c r="B43" s="385"/>
      <c r="C43" s="385"/>
      <c r="D43" s="411" t="s">
        <v>50</v>
      </c>
      <c r="E43" s="372">
        <f>SUM(E39+E42)</f>
        <v>8500</v>
      </c>
      <c r="F43" s="157">
        <f>SUM(F39+F42)</f>
        <v>0</v>
      </c>
      <c r="G43" s="157">
        <f>SUM(G39+G42)</f>
        <v>0</v>
      </c>
      <c r="H43" s="157">
        <f>SUM(H39+H42)</f>
        <v>8500</v>
      </c>
    </row>
    <row r="44" spans="1:8" ht="14.25">
      <c r="A44" s="227" t="s">
        <v>104</v>
      </c>
      <c r="B44" s="228"/>
      <c r="C44" s="228"/>
      <c r="D44" s="228"/>
      <c r="E44" s="228"/>
      <c r="F44" s="229"/>
      <c r="G44" s="229"/>
      <c r="H44" s="229"/>
    </row>
    <row r="45" spans="1:8" ht="12.75" customHeight="1">
      <c r="A45" s="391" t="s">
        <v>1</v>
      </c>
      <c r="B45" s="296"/>
      <c r="C45" s="296"/>
      <c r="D45" s="392" t="s">
        <v>43</v>
      </c>
      <c r="E45" s="393" t="s">
        <v>190</v>
      </c>
      <c r="F45" s="224" t="s">
        <v>9</v>
      </c>
      <c r="G45" s="224" t="s">
        <v>10</v>
      </c>
      <c r="H45" s="219" t="s">
        <v>41</v>
      </c>
    </row>
    <row r="46" spans="1:8" ht="12.75" customHeight="1">
      <c r="A46" s="81" t="s">
        <v>3</v>
      </c>
      <c r="B46" s="82" t="s">
        <v>22</v>
      </c>
      <c r="C46" s="82" t="s">
        <v>7</v>
      </c>
      <c r="D46" s="394"/>
      <c r="E46" s="395"/>
      <c r="F46" s="225"/>
      <c r="G46" s="225"/>
      <c r="H46" s="216"/>
    </row>
    <row r="47" spans="1:8" ht="14.25">
      <c r="A47" s="343">
        <v>750</v>
      </c>
      <c r="B47" s="344"/>
      <c r="C47" s="413"/>
      <c r="D47" s="346" t="s">
        <v>106</v>
      </c>
      <c r="E47" s="346">
        <f>SUM(E48)</f>
        <v>0</v>
      </c>
      <c r="F47" s="161">
        <f>SUM(F48)</f>
        <v>0</v>
      </c>
      <c r="G47" s="161">
        <f>SUM(G48)</f>
        <v>0</v>
      </c>
      <c r="H47" s="161">
        <f>SUM(H48)</f>
        <v>0</v>
      </c>
    </row>
    <row r="48" spans="1:8" ht="12.75">
      <c r="A48" s="178"/>
      <c r="B48" s="347">
        <v>75023</v>
      </c>
      <c r="C48" s="348"/>
      <c r="D48" s="197" t="s">
        <v>104</v>
      </c>
      <c r="E48" s="186">
        <f>SUM(E49:E49)</f>
        <v>0</v>
      </c>
      <c r="F48" s="91">
        <f>SUM(F49:F49)</f>
        <v>0</v>
      </c>
      <c r="G48" s="91">
        <f>SUM(G49:G49)</f>
        <v>0</v>
      </c>
      <c r="H48" s="91">
        <f>SUM(H49:H49)</f>
        <v>0</v>
      </c>
    </row>
    <row r="49" spans="1:8" ht="12.75">
      <c r="A49" s="178"/>
      <c r="B49" s="414"/>
      <c r="C49" s="349">
        <v>2700</v>
      </c>
      <c r="D49" s="198" t="s">
        <v>196</v>
      </c>
      <c r="E49" s="179">
        <v>0</v>
      </c>
      <c r="F49" s="162"/>
      <c r="G49" s="162"/>
      <c r="H49" s="162">
        <f>SUM(E49-F49+G49)</f>
        <v>0</v>
      </c>
    </row>
    <row r="50" spans="1:8" ht="12.75">
      <c r="A50" s="178"/>
      <c r="B50" s="414"/>
      <c r="C50" s="414"/>
      <c r="D50" s="88" t="s">
        <v>46</v>
      </c>
      <c r="E50" s="179">
        <v>234</v>
      </c>
      <c r="F50" s="162"/>
      <c r="G50" s="162"/>
      <c r="H50" s="162">
        <f>SUM(E50-F50+G50)</f>
        <v>234</v>
      </c>
    </row>
    <row r="51" spans="1:8" ht="14.25">
      <c r="A51" s="405"/>
      <c r="B51" s="406"/>
      <c r="C51" s="406"/>
      <c r="D51" s="411" t="s">
        <v>47</v>
      </c>
      <c r="E51" s="372">
        <f>SUM(E50+E47)</f>
        <v>234</v>
      </c>
      <c r="F51" s="157">
        <f>SUM(F50+F47)</f>
        <v>0</v>
      </c>
      <c r="G51" s="157">
        <f>SUM(G50+G47)</f>
        <v>0</v>
      </c>
      <c r="H51" s="157">
        <f>SUM(H50+H47)</f>
        <v>234</v>
      </c>
    </row>
    <row r="52" spans="1:8" ht="12.75" customHeight="1">
      <c r="A52" s="391" t="s">
        <v>1</v>
      </c>
      <c r="B52" s="296"/>
      <c r="C52" s="296"/>
      <c r="D52" s="392" t="s">
        <v>48</v>
      </c>
      <c r="E52" s="393" t="s">
        <v>190</v>
      </c>
      <c r="F52" s="224" t="s">
        <v>9</v>
      </c>
      <c r="G52" s="224" t="s">
        <v>10</v>
      </c>
      <c r="H52" s="219" t="s">
        <v>41</v>
      </c>
    </row>
    <row r="53" spans="1:8" ht="12.75" customHeight="1">
      <c r="A53" s="81" t="s">
        <v>3</v>
      </c>
      <c r="B53" s="82" t="s">
        <v>22</v>
      </c>
      <c r="C53" s="82" t="s">
        <v>7</v>
      </c>
      <c r="D53" s="394"/>
      <c r="E53" s="395"/>
      <c r="F53" s="225"/>
      <c r="G53" s="225"/>
      <c r="H53" s="216"/>
    </row>
    <row r="54" spans="1:8" ht="14.25">
      <c r="A54" s="343">
        <v>750</v>
      </c>
      <c r="B54" s="344"/>
      <c r="C54" s="413"/>
      <c r="D54" s="346" t="s">
        <v>106</v>
      </c>
      <c r="E54" s="346">
        <f>SUM(E55)</f>
        <v>234</v>
      </c>
      <c r="F54" s="161">
        <f>SUM(F55)</f>
        <v>0</v>
      </c>
      <c r="G54" s="161">
        <f>SUM(G55)</f>
        <v>0</v>
      </c>
      <c r="H54" s="161">
        <f>SUM(H55)</f>
        <v>234</v>
      </c>
    </row>
    <row r="55" spans="1:8" ht="12.75">
      <c r="A55" s="178"/>
      <c r="B55" s="347">
        <v>75023</v>
      </c>
      <c r="C55" s="348"/>
      <c r="D55" s="197" t="s">
        <v>104</v>
      </c>
      <c r="E55" s="186">
        <f>SUM(E56)</f>
        <v>234</v>
      </c>
      <c r="F55" s="91">
        <f>SUM(F56:F56)</f>
        <v>0</v>
      </c>
      <c r="G55" s="91">
        <f>SUM(G56:G56)</f>
        <v>0</v>
      </c>
      <c r="H55" s="91">
        <f>SUM(H56:H56)</f>
        <v>234</v>
      </c>
    </row>
    <row r="56" spans="1:8" ht="12.75">
      <c r="A56" s="178"/>
      <c r="B56" s="414"/>
      <c r="C56" s="349">
        <v>4270</v>
      </c>
      <c r="D56" s="183" t="s">
        <v>63</v>
      </c>
      <c r="E56" s="179">
        <v>234</v>
      </c>
      <c r="F56" s="162"/>
      <c r="G56" s="162"/>
      <c r="H56" s="162">
        <f>SUM(E55-F56+G56)</f>
        <v>234</v>
      </c>
    </row>
    <row r="57" spans="1:8" ht="12.75">
      <c r="A57" s="178"/>
      <c r="B57" s="414"/>
      <c r="C57" s="414"/>
      <c r="D57" s="88" t="s">
        <v>49</v>
      </c>
      <c r="E57" s="179">
        <f>E51-E54</f>
        <v>0</v>
      </c>
      <c r="F57" s="162"/>
      <c r="G57" s="162"/>
      <c r="H57" s="162">
        <f>SUM(E57-F57+G57)</f>
        <v>0</v>
      </c>
    </row>
    <row r="58" spans="1:8" ht="14.25">
      <c r="A58" s="384"/>
      <c r="B58" s="385"/>
      <c r="C58" s="385"/>
      <c r="D58" s="411" t="s">
        <v>50</v>
      </c>
      <c r="E58" s="372">
        <f>SUM(E54+E57)</f>
        <v>234</v>
      </c>
      <c r="F58" s="157">
        <f>SUM(F54+F57)</f>
        <v>0</v>
      </c>
      <c r="G58" s="157">
        <f>SUM(G54+G57)</f>
        <v>0</v>
      </c>
      <c r="H58" s="157">
        <f>SUM(H54+H57)</f>
        <v>234</v>
      </c>
    </row>
    <row r="59" spans="1:8" ht="14.25">
      <c r="A59" s="227" t="s">
        <v>101</v>
      </c>
      <c r="B59" s="427"/>
      <c r="C59" s="427"/>
      <c r="D59" s="427"/>
      <c r="E59" s="427"/>
      <c r="F59" s="427"/>
      <c r="G59" s="427"/>
      <c r="H59" s="427"/>
    </row>
    <row r="60" spans="1:8" ht="12.75">
      <c r="A60" s="391" t="s">
        <v>1</v>
      </c>
      <c r="B60" s="296"/>
      <c r="C60" s="296"/>
      <c r="D60" s="392" t="s">
        <v>43</v>
      </c>
      <c r="E60" s="393" t="s">
        <v>190</v>
      </c>
      <c r="F60" s="224" t="s">
        <v>9</v>
      </c>
      <c r="G60" s="224" t="s">
        <v>10</v>
      </c>
      <c r="H60" s="219" t="s">
        <v>41</v>
      </c>
    </row>
    <row r="61" spans="1:8" ht="12.75" customHeight="1">
      <c r="A61" s="81" t="s">
        <v>3</v>
      </c>
      <c r="B61" s="82" t="s">
        <v>22</v>
      </c>
      <c r="C61" s="82" t="s">
        <v>7</v>
      </c>
      <c r="D61" s="394"/>
      <c r="E61" s="395"/>
      <c r="F61" s="225"/>
      <c r="G61" s="225"/>
      <c r="H61" s="216"/>
    </row>
    <row r="62" spans="1:8" ht="12.75" customHeight="1">
      <c r="A62" s="343">
        <v>801</v>
      </c>
      <c r="B62" s="344"/>
      <c r="C62" s="413"/>
      <c r="D62" s="415" t="s">
        <v>102</v>
      </c>
      <c r="E62" s="346">
        <f>SUM(E63)</f>
        <v>100000</v>
      </c>
      <c r="F62" s="161">
        <f>SUM(F63)</f>
        <v>0</v>
      </c>
      <c r="G62" s="161">
        <f>SUM(G63)</f>
        <v>0</v>
      </c>
      <c r="H62" s="161">
        <f>SUM(H63)</f>
        <v>100000</v>
      </c>
    </row>
    <row r="63" spans="1:8" ht="12.75">
      <c r="A63" s="178"/>
      <c r="B63" s="347">
        <v>80104</v>
      </c>
      <c r="C63" s="348"/>
      <c r="D63" s="197" t="s">
        <v>94</v>
      </c>
      <c r="E63" s="186">
        <f>SUM(E64:E65)</f>
        <v>100000</v>
      </c>
      <c r="F63" s="91">
        <f>SUM(F64:F65)</f>
        <v>0</v>
      </c>
      <c r="G63" s="91">
        <f>SUM(G64:G65)</f>
        <v>0</v>
      </c>
      <c r="H63" s="91">
        <f>SUM(H64:H65)</f>
        <v>100000</v>
      </c>
    </row>
    <row r="64" spans="1:8" ht="12.75">
      <c r="A64" s="178"/>
      <c r="B64" s="414"/>
      <c r="C64" s="349" t="s">
        <v>51</v>
      </c>
      <c r="D64" s="198" t="s">
        <v>52</v>
      </c>
      <c r="E64" s="179">
        <v>100000</v>
      </c>
      <c r="F64" s="162"/>
      <c r="G64" s="162"/>
      <c r="H64" s="162">
        <f>E64-F64+G64</f>
        <v>100000</v>
      </c>
    </row>
    <row r="65" spans="1:8" ht="12.75">
      <c r="A65" s="178"/>
      <c r="B65" s="414"/>
      <c r="C65" s="187" t="s">
        <v>81</v>
      </c>
      <c r="D65" s="198" t="s">
        <v>99</v>
      </c>
      <c r="E65" s="179">
        <v>0</v>
      </c>
      <c r="F65" s="162"/>
      <c r="G65" s="162"/>
      <c r="H65" s="162">
        <f>E65-F65+G65</f>
        <v>0</v>
      </c>
    </row>
    <row r="66" spans="1:8" ht="12.75">
      <c r="A66" s="178"/>
      <c r="B66" s="414"/>
      <c r="C66" s="414"/>
      <c r="D66" s="88" t="s">
        <v>46</v>
      </c>
      <c r="E66" s="179">
        <v>7000</v>
      </c>
      <c r="F66" s="162"/>
      <c r="G66" s="162"/>
      <c r="H66" s="162">
        <f>E66-F66+G66</f>
        <v>7000</v>
      </c>
    </row>
    <row r="67" spans="1:8" ht="14.25">
      <c r="A67" s="384"/>
      <c r="B67" s="385"/>
      <c r="C67" s="385"/>
      <c r="D67" s="411" t="s">
        <v>47</v>
      </c>
      <c r="E67" s="372">
        <f>SUM(E62+E66)</f>
        <v>107000</v>
      </c>
      <c r="F67" s="157">
        <f>SUM(F62+F66)</f>
        <v>0</v>
      </c>
      <c r="G67" s="157">
        <f>SUM(G62+G66)</f>
        <v>0</v>
      </c>
      <c r="H67" s="157">
        <f>SUM(H62+H66)</f>
        <v>107000</v>
      </c>
    </row>
    <row r="68" spans="1:8" ht="12.75">
      <c r="A68" s="391" t="s">
        <v>1</v>
      </c>
      <c r="B68" s="296"/>
      <c r="C68" s="296"/>
      <c r="D68" s="392" t="s">
        <v>48</v>
      </c>
      <c r="E68" s="393" t="s">
        <v>190</v>
      </c>
      <c r="F68" s="224" t="s">
        <v>9</v>
      </c>
      <c r="G68" s="224" t="s">
        <v>10</v>
      </c>
      <c r="H68" s="219" t="s">
        <v>41</v>
      </c>
    </row>
    <row r="69" spans="1:8" ht="12.75" customHeight="1">
      <c r="A69" s="81" t="s">
        <v>3</v>
      </c>
      <c r="B69" s="82" t="s">
        <v>22</v>
      </c>
      <c r="C69" s="82" t="s">
        <v>7</v>
      </c>
      <c r="D69" s="394"/>
      <c r="E69" s="395"/>
      <c r="F69" s="225"/>
      <c r="G69" s="225"/>
      <c r="H69" s="216"/>
    </row>
    <row r="70" spans="1:8" ht="12.75" customHeight="1">
      <c r="A70" s="361">
        <v>801</v>
      </c>
      <c r="B70" s="362"/>
      <c r="C70" s="416"/>
      <c r="D70" s="415" t="s">
        <v>102</v>
      </c>
      <c r="E70" s="346">
        <f>SUM(E71)</f>
        <v>100000</v>
      </c>
      <c r="F70" s="161">
        <f>SUM(F71)</f>
        <v>0</v>
      </c>
      <c r="G70" s="161">
        <f>SUM(G71)</f>
        <v>0</v>
      </c>
      <c r="H70" s="161">
        <f>SUM(H71)</f>
        <v>100000</v>
      </c>
    </row>
    <row r="71" spans="1:8" ht="12.75">
      <c r="A71" s="178"/>
      <c r="B71" s="347">
        <v>80104</v>
      </c>
      <c r="C71" s="348"/>
      <c r="D71" s="197" t="s">
        <v>94</v>
      </c>
      <c r="E71" s="186">
        <f>SUM(E72)</f>
        <v>100000</v>
      </c>
      <c r="F71" s="91"/>
      <c r="G71" s="91"/>
      <c r="H71" s="91">
        <f>SUM(H72)</f>
        <v>100000</v>
      </c>
    </row>
    <row r="72" spans="1:8" ht="12.75">
      <c r="A72" s="178"/>
      <c r="B72" s="414"/>
      <c r="C72" s="349">
        <v>4220</v>
      </c>
      <c r="D72" s="198" t="s">
        <v>100</v>
      </c>
      <c r="E72" s="179">
        <v>100000</v>
      </c>
      <c r="F72" s="162"/>
      <c r="G72" s="162"/>
      <c r="H72" s="162">
        <f>E72-F72+G72</f>
        <v>100000</v>
      </c>
    </row>
    <row r="73" spans="1:8" ht="12.75">
      <c r="A73" s="178"/>
      <c r="B73" s="414"/>
      <c r="C73" s="414"/>
      <c r="D73" s="88" t="s">
        <v>49</v>
      </c>
      <c r="E73" s="179">
        <f>E67-E70</f>
        <v>7000</v>
      </c>
      <c r="F73" s="162"/>
      <c r="G73" s="162"/>
      <c r="H73" s="162">
        <f>E73-F73+G73</f>
        <v>7000</v>
      </c>
    </row>
    <row r="74" spans="1:8" ht="14.25">
      <c r="A74" s="384"/>
      <c r="B74" s="385"/>
      <c r="C74" s="385"/>
      <c r="D74" s="411" t="s">
        <v>50</v>
      </c>
      <c r="E74" s="372">
        <f>SUM(E70+E73)</f>
        <v>107000</v>
      </c>
      <c r="F74" s="157">
        <f>SUM(F70+F73)</f>
        <v>0</v>
      </c>
      <c r="G74" s="157">
        <f>SUM(G70+G73)</f>
        <v>0</v>
      </c>
      <c r="H74" s="157">
        <f>SUM(H70+H73)</f>
        <v>107000</v>
      </c>
    </row>
    <row r="75" spans="1:8" ht="14.25">
      <c r="A75" s="227" t="s">
        <v>97</v>
      </c>
      <c r="B75" s="427"/>
      <c r="C75" s="427"/>
      <c r="D75" s="427"/>
      <c r="E75" s="427"/>
      <c r="F75" s="427"/>
      <c r="G75" s="427"/>
      <c r="H75" s="427"/>
    </row>
    <row r="76" spans="1:8" ht="12.75">
      <c r="A76" s="391" t="s">
        <v>1</v>
      </c>
      <c r="B76" s="296"/>
      <c r="C76" s="296"/>
      <c r="D76" s="392" t="s">
        <v>43</v>
      </c>
      <c r="E76" s="393" t="s">
        <v>190</v>
      </c>
      <c r="F76" s="224" t="s">
        <v>9</v>
      </c>
      <c r="G76" s="224" t="s">
        <v>10</v>
      </c>
      <c r="H76" s="219" t="s">
        <v>41</v>
      </c>
    </row>
    <row r="77" spans="1:8" ht="12.75" customHeight="1">
      <c r="A77" s="81" t="s">
        <v>3</v>
      </c>
      <c r="B77" s="82" t="s">
        <v>22</v>
      </c>
      <c r="C77" s="82" t="s">
        <v>7</v>
      </c>
      <c r="D77" s="394"/>
      <c r="E77" s="395"/>
      <c r="F77" s="225"/>
      <c r="G77" s="225"/>
      <c r="H77" s="216"/>
    </row>
    <row r="78" spans="1:8" ht="12.75" customHeight="1">
      <c r="A78" s="343">
        <v>854</v>
      </c>
      <c r="B78" s="344"/>
      <c r="C78" s="413"/>
      <c r="D78" s="415" t="s">
        <v>98</v>
      </c>
      <c r="E78" s="346">
        <f>SUM(E79)</f>
        <v>200000</v>
      </c>
      <c r="F78" s="161">
        <f>SUM(F79)</f>
        <v>0</v>
      </c>
      <c r="G78" s="161">
        <f>SUM(G79)</f>
        <v>0</v>
      </c>
      <c r="H78" s="161">
        <f>SUM(H79)</f>
        <v>200000</v>
      </c>
    </row>
    <row r="79" spans="1:8" ht="12.75">
      <c r="A79" s="178"/>
      <c r="B79" s="347">
        <v>85401</v>
      </c>
      <c r="C79" s="348"/>
      <c r="D79" s="197" t="s">
        <v>93</v>
      </c>
      <c r="E79" s="186">
        <f>SUM(E80:E81)</f>
        <v>200000</v>
      </c>
      <c r="F79" s="91">
        <f>SUM(F80:F81)</f>
        <v>0</v>
      </c>
      <c r="G79" s="91">
        <f>SUM(G80:G81)</f>
        <v>0</v>
      </c>
      <c r="H79" s="91">
        <f>SUM(H80:H81)</f>
        <v>200000</v>
      </c>
    </row>
    <row r="80" spans="1:8" ht="12.75">
      <c r="A80" s="178"/>
      <c r="B80" s="414"/>
      <c r="C80" s="349" t="s">
        <v>51</v>
      </c>
      <c r="D80" s="198" t="s">
        <v>52</v>
      </c>
      <c r="E80" s="179">
        <v>100000</v>
      </c>
      <c r="F80" s="162"/>
      <c r="G80" s="162"/>
      <c r="H80" s="162">
        <f>E80-F80+G80</f>
        <v>100000</v>
      </c>
    </row>
    <row r="81" spans="1:8" ht="12.75">
      <c r="A81" s="178"/>
      <c r="B81" s="414"/>
      <c r="C81" s="349" t="s">
        <v>81</v>
      </c>
      <c r="D81" s="198" t="s">
        <v>99</v>
      </c>
      <c r="E81" s="179">
        <v>100000</v>
      </c>
      <c r="F81" s="162"/>
      <c r="G81" s="162"/>
      <c r="H81" s="162">
        <f>E81-F81+G81</f>
        <v>100000</v>
      </c>
    </row>
    <row r="82" spans="1:8" ht="12.75">
      <c r="A82" s="178"/>
      <c r="B82" s="414"/>
      <c r="C82" s="414"/>
      <c r="D82" s="88" t="s">
        <v>46</v>
      </c>
      <c r="E82" s="179">
        <v>8000</v>
      </c>
      <c r="F82" s="162"/>
      <c r="G82" s="162"/>
      <c r="H82" s="162">
        <f>E82-F82+G82</f>
        <v>8000</v>
      </c>
    </row>
    <row r="83" spans="1:8" ht="14.25">
      <c r="A83" s="405"/>
      <c r="B83" s="406"/>
      <c r="C83" s="406"/>
      <c r="D83" s="411" t="s">
        <v>47</v>
      </c>
      <c r="E83" s="372">
        <f>SUM(E78+E82)</f>
        <v>208000</v>
      </c>
      <c r="F83" s="157">
        <f>SUM(F78+F82)</f>
        <v>0</v>
      </c>
      <c r="G83" s="157">
        <f>SUM(G78+G82)</f>
        <v>0</v>
      </c>
      <c r="H83" s="157">
        <f>SUM(H78+H82)</f>
        <v>208000</v>
      </c>
    </row>
    <row r="84" spans="1:8" ht="12.75" customHeight="1">
      <c r="A84" s="391" t="s">
        <v>1</v>
      </c>
      <c r="B84" s="296"/>
      <c r="C84" s="296"/>
      <c r="D84" s="392" t="s">
        <v>48</v>
      </c>
      <c r="E84" s="393" t="s">
        <v>190</v>
      </c>
      <c r="F84" s="224" t="s">
        <v>9</v>
      </c>
      <c r="G84" s="224" t="s">
        <v>10</v>
      </c>
      <c r="H84" s="219" t="s">
        <v>41</v>
      </c>
    </row>
    <row r="85" spans="1:8" ht="12.75" customHeight="1">
      <c r="A85" s="81" t="s">
        <v>3</v>
      </c>
      <c r="B85" s="82" t="s">
        <v>22</v>
      </c>
      <c r="C85" s="82" t="s">
        <v>7</v>
      </c>
      <c r="D85" s="394"/>
      <c r="E85" s="395"/>
      <c r="F85" s="225"/>
      <c r="G85" s="225"/>
      <c r="H85" s="216"/>
    </row>
    <row r="86" spans="1:8" ht="12.75" customHeight="1">
      <c r="A86" s="343">
        <v>854</v>
      </c>
      <c r="B86" s="344"/>
      <c r="C86" s="413"/>
      <c r="D86" s="415" t="s">
        <v>98</v>
      </c>
      <c r="E86" s="346">
        <f>SUM(E87)</f>
        <v>200000</v>
      </c>
      <c r="F86" s="161">
        <f aca="true" t="shared" si="3" ref="F86:H87">SUM(F87)</f>
        <v>0</v>
      </c>
      <c r="G86" s="161">
        <f t="shared" si="3"/>
        <v>0</v>
      </c>
      <c r="H86" s="161">
        <f t="shared" si="3"/>
        <v>200000</v>
      </c>
    </row>
    <row r="87" spans="1:8" ht="12.75">
      <c r="A87" s="178"/>
      <c r="B87" s="347">
        <v>85401</v>
      </c>
      <c r="C87" s="348"/>
      <c r="D87" s="197" t="s">
        <v>93</v>
      </c>
      <c r="E87" s="186">
        <f>SUM(E88)</f>
        <v>200000</v>
      </c>
      <c r="F87" s="91">
        <f t="shared" si="3"/>
        <v>0</v>
      </c>
      <c r="G87" s="91">
        <f t="shared" si="3"/>
        <v>0</v>
      </c>
      <c r="H87" s="91">
        <f t="shared" si="3"/>
        <v>200000</v>
      </c>
    </row>
    <row r="88" spans="1:8" ht="12.75">
      <c r="A88" s="178"/>
      <c r="B88" s="414"/>
      <c r="C88" s="349">
        <v>4220</v>
      </c>
      <c r="D88" s="198" t="s">
        <v>100</v>
      </c>
      <c r="E88" s="179">
        <v>200000</v>
      </c>
      <c r="F88" s="162"/>
      <c r="G88" s="162"/>
      <c r="H88" s="162">
        <f>E88-F88+G88</f>
        <v>200000</v>
      </c>
    </row>
    <row r="89" spans="1:8" ht="12.75">
      <c r="A89" s="178"/>
      <c r="B89" s="414"/>
      <c r="C89" s="414"/>
      <c r="D89" s="88" t="s">
        <v>49</v>
      </c>
      <c r="E89" s="179">
        <f>E83-E86</f>
        <v>8000</v>
      </c>
      <c r="F89" s="162"/>
      <c r="G89" s="162"/>
      <c r="H89" s="162">
        <f>E89-F89+G89</f>
        <v>8000</v>
      </c>
    </row>
    <row r="90" spans="1:8" ht="14.25">
      <c r="A90" s="384"/>
      <c r="B90" s="385"/>
      <c r="C90" s="385"/>
      <c r="D90" s="411" t="s">
        <v>50</v>
      </c>
      <c r="E90" s="372">
        <f>SUM(E86+E89)</f>
        <v>208000</v>
      </c>
      <c r="F90" s="157">
        <f>SUM(F86+F89)</f>
        <v>0</v>
      </c>
      <c r="G90" s="157">
        <f>SUM(G86+G89)</f>
        <v>0</v>
      </c>
      <c r="H90" s="157">
        <f>SUM(H86+H89)</f>
        <v>208000</v>
      </c>
    </row>
    <row r="91" spans="1:8" ht="14.25">
      <c r="A91" s="227" t="s">
        <v>103</v>
      </c>
      <c r="B91" s="427"/>
      <c r="C91" s="427"/>
      <c r="D91" s="427"/>
      <c r="E91" s="427"/>
      <c r="F91" s="427"/>
      <c r="G91" s="427"/>
      <c r="H91" s="427"/>
    </row>
    <row r="92" spans="1:8" ht="12.75">
      <c r="A92" s="391" t="s">
        <v>1</v>
      </c>
      <c r="B92" s="296"/>
      <c r="C92" s="296"/>
      <c r="D92" s="392" t="s">
        <v>43</v>
      </c>
      <c r="E92" s="393" t="s">
        <v>190</v>
      </c>
      <c r="F92" s="224" t="s">
        <v>9</v>
      </c>
      <c r="G92" s="224" t="s">
        <v>10</v>
      </c>
      <c r="H92" s="219" t="s">
        <v>41</v>
      </c>
    </row>
    <row r="93" spans="1:8" ht="12.75" customHeight="1">
      <c r="A93" s="81" t="s">
        <v>3</v>
      </c>
      <c r="B93" s="82" t="s">
        <v>22</v>
      </c>
      <c r="C93" s="82" t="s">
        <v>7</v>
      </c>
      <c r="D93" s="394"/>
      <c r="E93" s="395"/>
      <c r="F93" s="225"/>
      <c r="G93" s="225"/>
      <c r="H93" s="216"/>
    </row>
    <row r="94" spans="1:8" ht="12.75" customHeight="1">
      <c r="A94" s="369">
        <v>854</v>
      </c>
      <c r="B94" s="370"/>
      <c r="C94" s="417"/>
      <c r="D94" s="418" t="s">
        <v>98</v>
      </c>
      <c r="E94" s="419">
        <f>SUM(E95)</f>
        <v>10000</v>
      </c>
      <c r="F94" s="163">
        <f>SUM(F95)</f>
        <v>0</v>
      </c>
      <c r="G94" s="163">
        <f>SUM(G95)</f>
        <v>0</v>
      </c>
      <c r="H94" s="163">
        <f>SUM(H95)</f>
        <v>10000</v>
      </c>
    </row>
    <row r="95" spans="1:8" ht="12.75">
      <c r="A95" s="373"/>
      <c r="B95" s="374">
        <v>85412</v>
      </c>
      <c r="C95" s="420"/>
      <c r="D95" s="403" t="s">
        <v>195</v>
      </c>
      <c r="E95" s="421">
        <f>SUM(E96:E97)</f>
        <v>10000</v>
      </c>
      <c r="F95" s="164">
        <f>SUM(F96:F97)</f>
        <v>0</v>
      </c>
      <c r="G95" s="164">
        <f>SUM(G96:G97)</f>
        <v>0</v>
      </c>
      <c r="H95" s="164">
        <f>SUM(H96:H97)</f>
        <v>10000</v>
      </c>
    </row>
    <row r="96" spans="1:8" ht="12.75">
      <c r="A96" s="373"/>
      <c r="B96" s="422"/>
      <c r="C96" s="423" t="s">
        <v>51</v>
      </c>
      <c r="D96" s="424" t="s">
        <v>52</v>
      </c>
      <c r="E96" s="189">
        <v>8000</v>
      </c>
      <c r="F96" s="165"/>
      <c r="G96" s="165"/>
      <c r="H96" s="162">
        <f>E96-F96+G96</f>
        <v>8000</v>
      </c>
    </row>
    <row r="97" spans="1:8" ht="12.75">
      <c r="A97" s="373"/>
      <c r="B97" s="422"/>
      <c r="C97" s="423" t="s">
        <v>81</v>
      </c>
      <c r="D97" s="424" t="s">
        <v>99</v>
      </c>
      <c r="E97" s="189">
        <v>2000</v>
      </c>
      <c r="F97" s="165"/>
      <c r="G97" s="165"/>
      <c r="H97" s="162">
        <f>E97-F97+G97</f>
        <v>2000</v>
      </c>
    </row>
    <row r="98" spans="1:8" ht="12.75">
      <c r="A98" s="373"/>
      <c r="B98" s="422"/>
      <c r="C98" s="422"/>
      <c r="D98" s="425" t="s">
        <v>46</v>
      </c>
      <c r="E98" s="189">
        <v>0</v>
      </c>
      <c r="F98" s="165"/>
      <c r="G98" s="165"/>
      <c r="H98" s="162">
        <f>E98-F98+G98</f>
        <v>0</v>
      </c>
    </row>
    <row r="99" spans="1:8" ht="14.25">
      <c r="A99" s="405"/>
      <c r="B99" s="406"/>
      <c r="C99" s="406"/>
      <c r="D99" s="411" t="s">
        <v>47</v>
      </c>
      <c r="E99" s="372">
        <f>SUM(E94+E98)</f>
        <v>10000</v>
      </c>
      <c r="F99" s="157">
        <f>SUM(F94+F98)</f>
        <v>0</v>
      </c>
      <c r="G99" s="157">
        <f>SUM(G94+G98)</f>
        <v>0</v>
      </c>
      <c r="H99" s="157">
        <f>SUM(H94+H98)</f>
        <v>10000</v>
      </c>
    </row>
    <row r="100" spans="1:8" ht="12.75">
      <c r="A100" s="391" t="s">
        <v>1</v>
      </c>
      <c r="B100" s="296"/>
      <c r="C100" s="296"/>
      <c r="D100" s="392" t="s">
        <v>48</v>
      </c>
      <c r="E100" s="393" t="s">
        <v>190</v>
      </c>
      <c r="F100" s="224" t="s">
        <v>9</v>
      </c>
      <c r="G100" s="224" t="s">
        <v>10</v>
      </c>
      <c r="H100" s="219" t="s">
        <v>41</v>
      </c>
    </row>
    <row r="101" spans="1:8" ht="12.75" customHeight="1">
      <c r="A101" s="81" t="s">
        <v>3</v>
      </c>
      <c r="B101" s="82" t="s">
        <v>22</v>
      </c>
      <c r="C101" s="82" t="s">
        <v>7</v>
      </c>
      <c r="D101" s="394"/>
      <c r="E101" s="395"/>
      <c r="F101" s="225"/>
      <c r="G101" s="225"/>
      <c r="H101" s="216"/>
    </row>
    <row r="102" spans="1:8" ht="12.75" customHeight="1">
      <c r="A102" s="361">
        <v>854</v>
      </c>
      <c r="B102" s="362"/>
      <c r="C102" s="416"/>
      <c r="D102" s="415" t="s">
        <v>98</v>
      </c>
      <c r="E102" s="346">
        <f>SUM(E103)</f>
        <v>10000</v>
      </c>
      <c r="F102" s="161">
        <f>SUM(F103)</f>
        <v>0</v>
      </c>
      <c r="G102" s="161">
        <f>SUM(G103)</f>
        <v>0</v>
      </c>
      <c r="H102" s="161">
        <f>SUM(H103)</f>
        <v>10000</v>
      </c>
    </row>
    <row r="103" spans="1:8" ht="12.75">
      <c r="A103" s="178"/>
      <c r="B103" s="347">
        <v>85412</v>
      </c>
      <c r="C103" s="348"/>
      <c r="D103" s="426" t="s">
        <v>195</v>
      </c>
      <c r="E103" s="186">
        <f>SUM(E104:E105)</f>
        <v>10000</v>
      </c>
      <c r="F103" s="91">
        <f>SUM(F104:F105)</f>
        <v>0</v>
      </c>
      <c r="G103" s="91">
        <f>SUM(G104:G105)</f>
        <v>0</v>
      </c>
      <c r="H103" s="91">
        <f>SUM(H104:H105)</f>
        <v>10000</v>
      </c>
    </row>
    <row r="104" spans="1:8" ht="12.75">
      <c r="A104" s="178"/>
      <c r="B104" s="414"/>
      <c r="C104" s="349">
        <v>4220</v>
      </c>
      <c r="D104" s="198" t="s">
        <v>100</v>
      </c>
      <c r="E104" s="179">
        <v>3500</v>
      </c>
      <c r="F104" s="162"/>
      <c r="G104" s="162"/>
      <c r="H104" s="162">
        <f>E104-F104+G104</f>
        <v>3500</v>
      </c>
    </row>
    <row r="105" spans="1:8" ht="12.75">
      <c r="A105" s="178"/>
      <c r="B105" s="414"/>
      <c r="C105" s="347">
        <v>4300</v>
      </c>
      <c r="D105" s="198" t="s">
        <v>64</v>
      </c>
      <c r="E105" s="179">
        <v>6500</v>
      </c>
      <c r="F105" s="162"/>
      <c r="G105" s="162"/>
      <c r="H105" s="162">
        <f>E105-F105+G105</f>
        <v>6500</v>
      </c>
    </row>
    <row r="106" spans="1:8" ht="12.75">
      <c r="A106" s="178"/>
      <c r="B106" s="414"/>
      <c r="C106" s="414"/>
      <c r="D106" s="88" t="s">
        <v>49</v>
      </c>
      <c r="E106" s="179">
        <f>E99-E102</f>
        <v>0</v>
      </c>
      <c r="F106" s="162"/>
      <c r="G106" s="162"/>
      <c r="H106" s="162">
        <f>E106-F106+G106</f>
        <v>0</v>
      </c>
    </row>
    <row r="107" spans="1:8" ht="14.25">
      <c r="A107" s="384"/>
      <c r="B107" s="385"/>
      <c r="C107" s="385"/>
      <c r="D107" s="411" t="s">
        <v>50</v>
      </c>
      <c r="E107" s="372">
        <f>SUM(E102+E106)</f>
        <v>10000</v>
      </c>
      <c r="F107" s="157">
        <f>SUM(F102+F106)</f>
        <v>0</v>
      </c>
      <c r="G107" s="157">
        <f>SUM(G102+G106)</f>
        <v>0</v>
      </c>
      <c r="H107" s="157">
        <f>SUM(H102+H106)</f>
        <v>10000</v>
      </c>
    </row>
    <row r="108" spans="1:8" ht="14.25">
      <c r="A108" s="227" t="s">
        <v>105</v>
      </c>
      <c r="B108" s="427"/>
      <c r="C108" s="427"/>
      <c r="D108" s="427"/>
      <c r="E108" s="427"/>
      <c r="F108" s="427"/>
      <c r="G108" s="427"/>
      <c r="H108" s="427"/>
    </row>
    <row r="109" spans="1:8" ht="12.75">
      <c r="A109" s="391" t="s">
        <v>1</v>
      </c>
      <c r="B109" s="296"/>
      <c r="C109" s="296"/>
      <c r="D109" s="392" t="s">
        <v>43</v>
      </c>
      <c r="E109" s="393" t="s">
        <v>190</v>
      </c>
      <c r="F109" s="224" t="s">
        <v>9</v>
      </c>
      <c r="G109" s="224" t="s">
        <v>10</v>
      </c>
      <c r="H109" s="219" t="s">
        <v>41</v>
      </c>
    </row>
    <row r="110" spans="1:8" ht="12.75" customHeight="1">
      <c r="A110" s="81" t="s">
        <v>3</v>
      </c>
      <c r="B110" s="82" t="s">
        <v>22</v>
      </c>
      <c r="C110" s="82" t="s">
        <v>7</v>
      </c>
      <c r="D110" s="394"/>
      <c r="E110" s="395"/>
      <c r="F110" s="225"/>
      <c r="G110" s="225"/>
      <c r="H110" s="216"/>
    </row>
    <row r="111" spans="1:8" ht="12.75" customHeight="1">
      <c r="A111" s="343">
        <v>921</v>
      </c>
      <c r="B111" s="344"/>
      <c r="C111" s="413"/>
      <c r="D111" s="346" t="s">
        <v>108</v>
      </c>
      <c r="E111" s="346">
        <f>SUM(E112)</f>
        <v>0</v>
      </c>
      <c r="F111" s="161">
        <f>SUM(F112)</f>
        <v>0</v>
      </c>
      <c r="G111" s="161">
        <f>SUM(G112)</f>
        <v>0</v>
      </c>
      <c r="H111" s="161">
        <f>SUM(H112)</f>
        <v>0</v>
      </c>
    </row>
    <row r="112" spans="1:8" ht="12.75">
      <c r="A112" s="178"/>
      <c r="B112" s="347">
        <v>92116</v>
      </c>
      <c r="C112" s="348"/>
      <c r="D112" s="197" t="s">
        <v>105</v>
      </c>
      <c r="E112" s="186">
        <f>SUM(E113:E113)</f>
        <v>0</v>
      </c>
      <c r="F112" s="91">
        <f>SUM(F113:F113)</f>
        <v>0</v>
      </c>
      <c r="G112" s="91">
        <f>SUM(G113:G113)</f>
        <v>0</v>
      </c>
      <c r="H112" s="91">
        <f>SUM(H113:H113)</f>
        <v>0</v>
      </c>
    </row>
    <row r="113" spans="1:8" ht="12.75">
      <c r="A113" s="178"/>
      <c r="B113" s="414"/>
      <c r="C113" s="349">
        <v>2700</v>
      </c>
      <c r="D113" s="198" t="s">
        <v>196</v>
      </c>
      <c r="E113" s="179">
        <v>0</v>
      </c>
      <c r="F113" s="162"/>
      <c r="G113" s="162"/>
      <c r="H113" s="162">
        <f>E113-F113+G113</f>
        <v>0</v>
      </c>
    </row>
    <row r="114" spans="1:8" ht="12.75">
      <c r="A114" s="178"/>
      <c r="B114" s="414"/>
      <c r="C114" s="414"/>
      <c r="D114" s="88" t="s">
        <v>46</v>
      </c>
      <c r="E114" s="179">
        <v>205</v>
      </c>
      <c r="F114" s="162"/>
      <c r="G114" s="162"/>
      <c r="H114" s="162">
        <f>E114-F114+G114</f>
        <v>205</v>
      </c>
    </row>
    <row r="115" spans="1:8" ht="14.25">
      <c r="A115" s="405"/>
      <c r="B115" s="406"/>
      <c r="C115" s="406"/>
      <c r="D115" s="411" t="s">
        <v>47</v>
      </c>
      <c r="E115" s="372">
        <f>SUM(E114+E111)</f>
        <v>205</v>
      </c>
      <c r="F115" s="157">
        <f>SUM(F114+F111)</f>
        <v>0</v>
      </c>
      <c r="G115" s="157">
        <f>SUM(G114+G111)</f>
        <v>0</v>
      </c>
      <c r="H115" s="157">
        <f>SUM(H114+H111)</f>
        <v>205</v>
      </c>
    </row>
    <row r="116" spans="1:8" ht="15">
      <c r="A116" s="391" t="s">
        <v>1</v>
      </c>
      <c r="B116" s="296"/>
      <c r="C116" s="296"/>
      <c r="D116" s="392" t="s">
        <v>48</v>
      </c>
      <c r="E116" s="393" t="s">
        <v>190</v>
      </c>
      <c r="F116" s="224" t="s">
        <v>9</v>
      </c>
      <c r="G116" s="224" t="s">
        <v>10</v>
      </c>
      <c r="H116" s="219" t="s">
        <v>41</v>
      </c>
    </row>
    <row r="117" spans="1:8" ht="12.75" customHeight="1">
      <c r="A117" s="81" t="s">
        <v>3</v>
      </c>
      <c r="B117" s="82" t="s">
        <v>22</v>
      </c>
      <c r="C117" s="82" t="s">
        <v>7</v>
      </c>
      <c r="D117" s="394"/>
      <c r="E117" s="395"/>
      <c r="F117" s="225"/>
      <c r="G117" s="225"/>
      <c r="H117" s="216"/>
    </row>
    <row r="118" spans="1:8" ht="12.75" customHeight="1">
      <c r="A118" s="343">
        <v>921</v>
      </c>
      <c r="B118" s="344"/>
      <c r="C118" s="413"/>
      <c r="D118" s="346" t="s">
        <v>108</v>
      </c>
      <c r="E118" s="346">
        <f>SUM(E119)</f>
        <v>205</v>
      </c>
      <c r="F118" s="161">
        <f>SUM(F119)</f>
        <v>0</v>
      </c>
      <c r="G118" s="161">
        <f>SUM(G119)</f>
        <v>0</v>
      </c>
      <c r="H118" s="161">
        <f>SUM(H119)</f>
        <v>205</v>
      </c>
    </row>
    <row r="119" spans="1:8" ht="12.75">
      <c r="A119" s="178"/>
      <c r="B119" s="347">
        <v>92116</v>
      </c>
      <c r="C119" s="348"/>
      <c r="D119" s="197" t="s">
        <v>105</v>
      </c>
      <c r="E119" s="186">
        <f>SUM(E120)</f>
        <v>205</v>
      </c>
      <c r="F119" s="91">
        <f>SUM(F120:F120)</f>
        <v>0</v>
      </c>
      <c r="G119" s="91">
        <f>SUM(G120:G120)</f>
        <v>0</v>
      </c>
      <c r="H119" s="91">
        <f>SUM(H120:H120)</f>
        <v>205</v>
      </c>
    </row>
    <row r="120" spans="1:8" ht="12.75">
      <c r="A120" s="178"/>
      <c r="B120" s="414"/>
      <c r="C120" s="349">
        <v>4210</v>
      </c>
      <c r="D120" s="183" t="s">
        <v>61</v>
      </c>
      <c r="E120" s="179">
        <v>205</v>
      </c>
      <c r="F120" s="162"/>
      <c r="G120" s="162"/>
      <c r="H120" s="162">
        <f>E119-F120+G120</f>
        <v>205</v>
      </c>
    </row>
    <row r="121" spans="1:8" ht="12.75">
      <c r="A121" s="178"/>
      <c r="B121" s="414"/>
      <c r="C121" s="414"/>
      <c r="D121" s="88" t="s">
        <v>49</v>
      </c>
      <c r="E121" s="179">
        <f>E115-E118</f>
        <v>0</v>
      </c>
      <c r="F121" s="162"/>
      <c r="G121" s="162"/>
      <c r="H121" s="162">
        <f>E121-F121+G121</f>
        <v>0</v>
      </c>
    </row>
    <row r="122" spans="1:8" ht="14.25">
      <c r="A122" s="384"/>
      <c r="B122" s="385"/>
      <c r="C122" s="385"/>
      <c r="D122" s="411" t="s">
        <v>50</v>
      </c>
      <c r="E122" s="372">
        <f>SUM(E118+E121)</f>
        <v>205</v>
      </c>
      <c r="F122" s="157">
        <f>SUM(F118+F121)</f>
        <v>0</v>
      </c>
      <c r="G122" s="157">
        <f>SUM(G118+G121)</f>
        <v>0</v>
      </c>
      <c r="H122" s="157">
        <f>SUM(H118+H121)</f>
        <v>205</v>
      </c>
    </row>
  </sheetData>
  <mergeCells count="95">
    <mergeCell ref="A52:C52"/>
    <mergeCell ref="D52:D53"/>
    <mergeCell ref="E52:E53"/>
    <mergeCell ref="A116:C116"/>
    <mergeCell ref="D116:D117"/>
    <mergeCell ref="E116:E117"/>
    <mergeCell ref="A59:H59"/>
    <mergeCell ref="A75:H75"/>
    <mergeCell ref="A91:H91"/>
    <mergeCell ref="A108:H108"/>
    <mergeCell ref="G116:G117"/>
    <mergeCell ref="H116:H117"/>
    <mergeCell ref="F116:F117"/>
    <mergeCell ref="G68:G69"/>
    <mergeCell ref="H68:H69"/>
    <mergeCell ref="A109:C109"/>
    <mergeCell ref="D109:D110"/>
    <mergeCell ref="E109:E110"/>
    <mergeCell ref="F109:F110"/>
    <mergeCell ref="G109:G110"/>
    <mergeCell ref="H109:H110"/>
    <mergeCell ref="A68:C68"/>
    <mergeCell ref="D68:D69"/>
    <mergeCell ref="E68:E69"/>
    <mergeCell ref="F68:F69"/>
    <mergeCell ref="E60:E61"/>
    <mergeCell ref="F60:F61"/>
    <mergeCell ref="G60:G61"/>
    <mergeCell ref="H60:H61"/>
    <mergeCell ref="G45:G46"/>
    <mergeCell ref="H45:H46"/>
    <mergeCell ref="F52:F53"/>
    <mergeCell ref="G52:G53"/>
    <mergeCell ref="H52:H53"/>
    <mergeCell ref="A45:C45"/>
    <mergeCell ref="G100:G101"/>
    <mergeCell ref="D100:D101"/>
    <mergeCell ref="E100:E101"/>
    <mergeCell ref="A92:C92"/>
    <mergeCell ref="A60:C60"/>
    <mergeCell ref="D60:D61"/>
    <mergeCell ref="H100:H101"/>
    <mergeCell ref="F17:F18"/>
    <mergeCell ref="F37:F38"/>
    <mergeCell ref="F84:F85"/>
    <mergeCell ref="F100:F101"/>
    <mergeCell ref="A28:H28"/>
    <mergeCell ref="A100:C100"/>
    <mergeCell ref="G92:G93"/>
    <mergeCell ref="D37:D38"/>
    <mergeCell ref="D17:D18"/>
    <mergeCell ref="D45:D46"/>
    <mergeCell ref="E45:E46"/>
    <mergeCell ref="F45:F46"/>
    <mergeCell ref="H92:H93"/>
    <mergeCell ref="G84:G85"/>
    <mergeCell ref="H84:H85"/>
    <mergeCell ref="A84:C84"/>
    <mergeCell ref="D84:D85"/>
    <mergeCell ref="E84:E85"/>
    <mergeCell ref="D92:D93"/>
    <mergeCell ref="E92:E93"/>
    <mergeCell ref="F92:F93"/>
    <mergeCell ref="G37:G38"/>
    <mergeCell ref="H37:H38"/>
    <mergeCell ref="A76:C76"/>
    <mergeCell ref="D76:D77"/>
    <mergeCell ref="E76:E77"/>
    <mergeCell ref="F76:F77"/>
    <mergeCell ref="G76:G77"/>
    <mergeCell ref="H76:H77"/>
    <mergeCell ref="A44:H44"/>
    <mergeCell ref="A37:C37"/>
    <mergeCell ref="E37:E38"/>
    <mergeCell ref="G17:G18"/>
    <mergeCell ref="H17:H18"/>
    <mergeCell ref="A29:C29"/>
    <mergeCell ref="D29:D30"/>
    <mergeCell ref="E29:E30"/>
    <mergeCell ref="F29:F30"/>
    <mergeCell ref="G29:G30"/>
    <mergeCell ref="H29:H30"/>
    <mergeCell ref="A17:C17"/>
    <mergeCell ref="E17:E18"/>
    <mergeCell ref="A6:C6"/>
    <mergeCell ref="D6:D7"/>
    <mergeCell ref="E6:E7"/>
    <mergeCell ref="F6:F7"/>
    <mergeCell ref="G6:G7"/>
    <mergeCell ref="H6:H7"/>
    <mergeCell ref="A5:H5"/>
    <mergeCell ref="E1:H1"/>
    <mergeCell ref="E2:H2"/>
    <mergeCell ref="E3:H3"/>
    <mergeCell ref="E4:H4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zoomScale="75" zoomScaleNormal="75" workbookViewId="0" topLeftCell="A1">
      <selection activeCell="E22" sqref="E22"/>
    </sheetView>
  </sheetViews>
  <sheetFormatPr defaultColWidth="9.00390625" defaultRowHeight="12.75"/>
  <cols>
    <col min="1" max="1" width="5.75390625" style="79" customWidth="1"/>
    <col min="2" max="2" width="8.375" style="80" customWidth="1"/>
    <col min="3" max="3" width="7.875" style="80" customWidth="1"/>
    <col min="4" max="4" width="68.25390625" style="0" customWidth="1"/>
    <col min="5" max="7" width="12.75390625" style="0" customWidth="1"/>
    <col min="8" max="8" width="12.75390625" style="1" customWidth="1"/>
    <col min="9" max="9" width="2.375" style="0" customWidth="1"/>
    <col min="10" max="10" width="2.75390625" style="0" customWidth="1"/>
  </cols>
  <sheetData>
    <row r="1" spans="4:8" ht="12.75">
      <c r="D1" s="234" t="s">
        <v>117</v>
      </c>
      <c r="E1" s="234"/>
      <c r="F1" s="234"/>
      <c r="G1" s="234"/>
      <c r="H1" s="235"/>
    </row>
    <row r="2" spans="4:8" ht="14.25">
      <c r="D2" s="236" t="str">
        <f>Dane!B1</f>
        <v>do Uchwały Nr XXIII/164/2005</v>
      </c>
      <c r="E2" s="236"/>
      <c r="F2" s="236"/>
      <c r="G2" s="236"/>
      <c r="H2" s="237"/>
    </row>
    <row r="3" spans="4:8" ht="15">
      <c r="D3" s="238" t="s">
        <v>14</v>
      </c>
      <c r="E3" s="238"/>
      <c r="F3" s="238"/>
      <c r="G3" s="238"/>
      <c r="H3" s="239"/>
    </row>
    <row r="4" spans="4:8" ht="12.75">
      <c r="D4" s="234" t="str">
        <f>Dane!B2</f>
        <v>z dnia 8 lutego 2005 roku</v>
      </c>
      <c r="E4" s="234"/>
      <c r="F4" s="234"/>
      <c r="G4" s="234"/>
      <c r="H4" s="235"/>
    </row>
    <row r="5" spans="1:8" ht="18.75">
      <c r="A5" s="232" t="s">
        <v>112</v>
      </c>
      <c r="B5" s="233"/>
      <c r="C5" s="233"/>
      <c r="D5" s="233"/>
      <c r="E5" s="233"/>
      <c r="F5" s="233"/>
      <c r="G5" s="233"/>
      <c r="H5" s="233"/>
    </row>
    <row r="6" spans="1:8" ht="12.75" customHeight="1">
      <c r="A6" s="363" t="s">
        <v>1</v>
      </c>
      <c r="B6" s="364"/>
      <c r="C6" s="364"/>
      <c r="D6" s="365" t="s">
        <v>43</v>
      </c>
      <c r="E6" s="366" t="s">
        <v>190</v>
      </c>
      <c r="F6" s="230" t="s">
        <v>9</v>
      </c>
      <c r="G6" s="230" t="s">
        <v>10</v>
      </c>
      <c r="H6" s="230" t="s">
        <v>41</v>
      </c>
    </row>
    <row r="7" spans="1:8" ht="12.75" customHeight="1">
      <c r="A7" s="81" t="s">
        <v>3</v>
      </c>
      <c r="B7" s="82" t="s">
        <v>22</v>
      </c>
      <c r="C7" s="82" t="s">
        <v>7</v>
      </c>
      <c r="D7" s="367"/>
      <c r="E7" s="368"/>
      <c r="F7" s="231"/>
      <c r="G7" s="231"/>
      <c r="H7" s="231"/>
    </row>
    <row r="8" spans="1:8" ht="15">
      <c r="A8" s="369">
        <v>900</v>
      </c>
      <c r="B8" s="370"/>
      <c r="C8" s="371"/>
      <c r="D8" s="371" t="s">
        <v>44</v>
      </c>
      <c r="E8" s="372">
        <f>SUM(E9)</f>
        <v>200000</v>
      </c>
      <c r="F8" s="83">
        <f aca="true" t="shared" si="0" ref="E8:H9">SUM(F9)</f>
        <v>0</v>
      </c>
      <c r="G8" s="83">
        <f t="shared" si="0"/>
        <v>0</v>
      </c>
      <c r="H8" s="83">
        <f t="shared" si="0"/>
        <v>200000</v>
      </c>
    </row>
    <row r="9" spans="1:8" ht="15">
      <c r="A9" s="373"/>
      <c r="B9" s="374">
        <v>90011</v>
      </c>
      <c r="C9" s="375"/>
      <c r="D9" s="376" t="s">
        <v>80</v>
      </c>
      <c r="E9" s="377">
        <f>SUM(E10)</f>
        <v>200000</v>
      </c>
      <c r="F9" s="85">
        <f t="shared" si="0"/>
        <v>0</v>
      </c>
      <c r="G9" s="85">
        <f t="shared" si="0"/>
        <v>0</v>
      </c>
      <c r="H9" s="85">
        <f t="shared" si="0"/>
        <v>200000</v>
      </c>
    </row>
    <row r="10" spans="1:8" ht="15">
      <c r="A10" s="378"/>
      <c r="B10" s="379"/>
      <c r="C10" s="349" t="s">
        <v>81</v>
      </c>
      <c r="D10" s="380" t="s">
        <v>82</v>
      </c>
      <c r="E10" s="381">
        <v>200000</v>
      </c>
      <c r="F10" s="85"/>
      <c r="G10" s="85"/>
      <c r="H10" s="85">
        <f>E10-F10+G10</f>
        <v>200000</v>
      </c>
    </row>
    <row r="11" spans="1:8" ht="15">
      <c r="A11" s="378"/>
      <c r="B11" s="379"/>
      <c r="C11" s="379"/>
      <c r="D11" s="88" t="s">
        <v>46</v>
      </c>
      <c r="E11" s="355">
        <v>135000</v>
      </c>
      <c r="F11" s="89"/>
      <c r="G11" s="89"/>
      <c r="H11" s="89">
        <f>E11-F11+G11</f>
        <v>135000</v>
      </c>
    </row>
    <row r="12" spans="1:8" ht="15">
      <c r="A12" s="378"/>
      <c r="B12" s="379"/>
      <c r="C12" s="379"/>
      <c r="D12" s="382" t="s">
        <v>47</v>
      </c>
      <c r="E12" s="383">
        <f>SUM(E8+E11)</f>
        <v>335000</v>
      </c>
      <c r="F12" s="90">
        <f>SUM(F8+F11)</f>
        <v>0</v>
      </c>
      <c r="G12" s="90">
        <f>SUM(G8+G11)</f>
        <v>0</v>
      </c>
      <c r="H12" s="90">
        <f>SUM(H8+H11)</f>
        <v>335000</v>
      </c>
    </row>
    <row r="13" spans="1:8" ht="12.75" customHeight="1">
      <c r="A13" s="363" t="s">
        <v>1</v>
      </c>
      <c r="B13" s="364"/>
      <c r="C13" s="364"/>
      <c r="D13" s="365" t="s">
        <v>48</v>
      </c>
      <c r="E13" s="366" t="s">
        <v>190</v>
      </c>
      <c r="F13" s="230" t="s">
        <v>9</v>
      </c>
      <c r="G13" s="230" t="s">
        <v>10</v>
      </c>
      <c r="H13" s="230" t="s">
        <v>41</v>
      </c>
    </row>
    <row r="14" spans="1:8" ht="12.75" customHeight="1">
      <c r="A14" s="81" t="s">
        <v>3</v>
      </c>
      <c r="B14" s="82" t="s">
        <v>22</v>
      </c>
      <c r="C14" s="82" t="s">
        <v>7</v>
      </c>
      <c r="D14" s="367"/>
      <c r="E14" s="368"/>
      <c r="F14" s="231"/>
      <c r="G14" s="231"/>
      <c r="H14" s="231"/>
    </row>
    <row r="15" spans="1:8" ht="15">
      <c r="A15" s="384">
        <v>900</v>
      </c>
      <c r="B15" s="385"/>
      <c r="C15" s="386"/>
      <c r="D15" s="371" t="s">
        <v>44</v>
      </c>
      <c r="E15" s="372">
        <f>SUM(E16)</f>
        <v>255000</v>
      </c>
      <c r="F15" s="83">
        <f>SUM(F16)</f>
        <v>0</v>
      </c>
      <c r="G15" s="83">
        <f>SUM(G16)</f>
        <v>0</v>
      </c>
      <c r="H15" s="83">
        <f>SUM(H16)</f>
        <v>255000</v>
      </c>
    </row>
    <row r="16" spans="1:8" ht="15">
      <c r="A16" s="373"/>
      <c r="B16" s="374">
        <v>90011</v>
      </c>
      <c r="C16" s="387"/>
      <c r="D16" s="388" t="s">
        <v>80</v>
      </c>
      <c r="E16" s="377">
        <f>SUM(E17:E21)</f>
        <v>255000</v>
      </c>
      <c r="F16" s="85">
        <f>SUM(F17:F21)</f>
        <v>0</v>
      </c>
      <c r="G16" s="85">
        <f>SUM(G17:G21)</f>
        <v>0</v>
      </c>
      <c r="H16" s="85">
        <f>SUM(H17:H21)</f>
        <v>255000</v>
      </c>
    </row>
    <row r="17" spans="1:8" ht="15">
      <c r="A17" s="378"/>
      <c r="B17" s="379"/>
      <c r="C17" s="187">
        <v>4170</v>
      </c>
      <c r="D17" s="195" t="s">
        <v>160</v>
      </c>
      <c r="E17" s="381">
        <v>10000</v>
      </c>
      <c r="F17" s="85"/>
      <c r="G17" s="85"/>
      <c r="H17" s="85">
        <f aca="true" t="shared" si="1" ref="H17:H22">E17-F17+G17</f>
        <v>10000</v>
      </c>
    </row>
    <row r="18" spans="1:8" ht="15">
      <c r="A18" s="378"/>
      <c r="B18" s="379"/>
      <c r="C18" s="187">
        <v>4210</v>
      </c>
      <c r="D18" s="195" t="s">
        <v>61</v>
      </c>
      <c r="E18" s="381">
        <v>50000</v>
      </c>
      <c r="F18" s="85"/>
      <c r="G18" s="85"/>
      <c r="H18" s="85">
        <f t="shared" si="1"/>
        <v>50000</v>
      </c>
    </row>
    <row r="19" spans="1:8" ht="15">
      <c r="A19" s="378"/>
      <c r="B19" s="379"/>
      <c r="C19" s="187">
        <v>4300</v>
      </c>
      <c r="D19" s="195" t="s">
        <v>64</v>
      </c>
      <c r="E19" s="381">
        <v>130000</v>
      </c>
      <c r="F19" s="85"/>
      <c r="G19" s="85"/>
      <c r="H19" s="85">
        <f t="shared" si="1"/>
        <v>130000</v>
      </c>
    </row>
    <row r="20" spans="1:8" ht="15">
      <c r="A20" s="378"/>
      <c r="B20" s="379"/>
      <c r="C20" s="187">
        <v>4430</v>
      </c>
      <c r="D20" s="195" t="s">
        <v>66</v>
      </c>
      <c r="E20" s="381">
        <v>1000</v>
      </c>
      <c r="F20" s="85"/>
      <c r="G20" s="85"/>
      <c r="H20" s="85">
        <f t="shared" si="1"/>
        <v>1000</v>
      </c>
    </row>
    <row r="21" spans="1:8" ht="15">
      <c r="A21" s="378"/>
      <c r="B21" s="379"/>
      <c r="C21" s="187">
        <v>6110</v>
      </c>
      <c r="D21" s="195" t="s">
        <v>83</v>
      </c>
      <c r="E21" s="381">
        <v>64000</v>
      </c>
      <c r="F21" s="92"/>
      <c r="G21" s="92"/>
      <c r="H21" s="85">
        <f t="shared" si="1"/>
        <v>64000</v>
      </c>
    </row>
    <row r="22" spans="1:8" ht="15">
      <c r="A22" s="378"/>
      <c r="B22" s="379"/>
      <c r="C22" s="379"/>
      <c r="D22" s="88" t="s">
        <v>49</v>
      </c>
      <c r="E22" s="355">
        <f>E12-E16</f>
        <v>80000</v>
      </c>
      <c r="F22" s="89"/>
      <c r="G22" s="89"/>
      <c r="H22" s="85">
        <f t="shared" si="1"/>
        <v>80000</v>
      </c>
    </row>
    <row r="23" spans="1:8" ht="15">
      <c r="A23" s="389"/>
      <c r="B23" s="390"/>
      <c r="C23" s="390"/>
      <c r="D23" s="382" t="s">
        <v>50</v>
      </c>
      <c r="E23" s="383">
        <f>SUM(E15+E22)</f>
        <v>335000</v>
      </c>
      <c r="F23" s="90">
        <f>SUM(F15+F22)</f>
        <v>0</v>
      </c>
      <c r="G23" s="90">
        <f>SUM(G15+G22)</f>
        <v>0</v>
      </c>
      <c r="H23" s="90">
        <f>SUM(H15+H22)</f>
        <v>335000</v>
      </c>
    </row>
    <row r="25" spans="2:8" ht="12.75">
      <c r="B25" s="93"/>
      <c r="C25" s="94"/>
      <c r="D25" s="95"/>
      <c r="E25" s="95"/>
      <c r="F25" s="95"/>
      <c r="G25" s="95"/>
      <c r="H25" s="96"/>
    </row>
    <row r="26" spans="2:8" ht="12.75">
      <c r="B26" s="93"/>
      <c r="C26" s="94"/>
      <c r="D26" s="95"/>
      <c r="E26" s="95"/>
      <c r="F26" s="95"/>
      <c r="G26" s="95"/>
      <c r="H26" s="96"/>
    </row>
    <row r="27" spans="2:8" ht="12.75">
      <c r="B27" s="93"/>
      <c r="C27" s="94"/>
      <c r="D27" s="95"/>
      <c r="E27" s="95"/>
      <c r="F27" s="95"/>
      <c r="G27" s="95"/>
      <c r="H27" s="96"/>
    </row>
    <row r="28" spans="2:8" ht="12.75">
      <c r="B28" s="93"/>
      <c r="C28" s="93"/>
      <c r="D28" s="95"/>
      <c r="E28" s="95"/>
      <c r="F28" s="95"/>
      <c r="G28" s="95"/>
      <c r="H28" s="96"/>
    </row>
    <row r="29" spans="2:8" ht="12.75">
      <c r="B29" s="93"/>
      <c r="C29" s="93"/>
      <c r="D29" s="97"/>
      <c r="E29" s="97"/>
      <c r="F29" s="97"/>
      <c r="G29" s="97"/>
      <c r="H29" s="98"/>
    </row>
    <row r="30" spans="2:8" ht="15">
      <c r="B30" s="93"/>
      <c r="C30" s="93"/>
      <c r="D30" s="99"/>
      <c r="E30" s="99"/>
      <c r="F30" s="99"/>
      <c r="G30" s="99"/>
      <c r="H30" s="100"/>
    </row>
    <row r="31" spans="2:3" ht="12.75">
      <c r="B31" s="93"/>
      <c r="C31" s="93"/>
    </row>
    <row r="32" spans="1:8" ht="12.75">
      <c r="A32" s="101"/>
      <c r="B32" s="93"/>
      <c r="C32" s="93"/>
      <c r="D32" s="102"/>
      <c r="E32" s="102"/>
      <c r="F32" s="102"/>
      <c r="G32" s="102"/>
      <c r="H32" s="103"/>
    </row>
    <row r="33" spans="1:8" ht="20.25">
      <c r="A33" s="101"/>
      <c r="B33" s="93"/>
      <c r="C33" s="93"/>
      <c r="D33" s="104"/>
      <c r="E33" s="104"/>
      <c r="F33" s="104"/>
      <c r="G33" s="104"/>
      <c r="H33" s="105"/>
    </row>
    <row r="34" spans="2:8" ht="12.75">
      <c r="B34" s="93"/>
      <c r="C34" s="94"/>
      <c r="D34" s="106"/>
      <c r="E34" s="106"/>
      <c r="F34" s="106"/>
      <c r="G34" s="106"/>
      <c r="H34" s="107"/>
    </row>
    <row r="35" spans="2:8" ht="12.75">
      <c r="B35" s="93"/>
      <c r="C35" s="94"/>
      <c r="D35" s="95"/>
      <c r="E35" s="95"/>
      <c r="F35" s="95"/>
      <c r="G35" s="95"/>
      <c r="H35" s="96"/>
    </row>
    <row r="36" spans="2:8" ht="12.75">
      <c r="B36" s="93"/>
      <c r="C36" s="94"/>
      <c r="D36" s="95"/>
      <c r="E36" s="95"/>
      <c r="F36" s="95"/>
      <c r="G36" s="95"/>
      <c r="H36" s="96"/>
    </row>
    <row r="37" spans="2:8" ht="12.75">
      <c r="B37" s="93"/>
      <c r="C37" s="93"/>
      <c r="D37" s="95"/>
      <c r="E37" s="95"/>
      <c r="F37" s="95"/>
      <c r="G37" s="95"/>
      <c r="H37" s="96"/>
    </row>
    <row r="38" spans="2:8" ht="12.75">
      <c r="B38" s="93"/>
      <c r="C38" s="93"/>
      <c r="D38" s="95"/>
      <c r="E38" s="95"/>
      <c r="F38" s="95"/>
      <c r="G38" s="95"/>
      <c r="H38" s="96"/>
    </row>
    <row r="39" spans="2:8" ht="12.75">
      <c r="B39" s="93"/>
      <c r="C39" s="93"/>
      <c r="D39" s="97"/>
      <c r="E39" s="97"/>
      <c r="F39" s="97"/>
      <c r="G39" s="97"/>
      <c r="H39" s="98"/>
    </row>
    <row r="40" spans="2:8" ht="15">
      <c r="B40" s="93"/>
      <c r="C40" s="93"/>
      <c r="D40" s="99"/>
      <c r="E40" s="99"/>
      <c r="F40" s="99"/>
      <c r="G40" s="99"/>
      <c r="H40" s="100"/>
    </row>
    <row r="41" spans="2:3" ht="12.75">
      <c r="B41" s="93"/>
      <c r="C41" s="93"/>
    </row>
    <row r="42" spans="2:8" ht="27.75">
      <c r="B42" s="93"/>
      <c r="C42" s="93"/>
      <c r="D42" s="108"/>
      <c r="E42" s="108"/>
      <c r="F42" s="108"/>
      <c r="G42" s="108"/>
      <c r="H42" s="109"/>
    </row>
    <row r="43" spans="2:3" ht="12.75">
      <c r="B43" s="93"/>
      <c r="C43" s="93"/>
    </row>
    <row r="44" spans="1:8" ht="12.75">
      <c r="A44" s="101"/>
      <c r="B44" s="93"/>
      <c r="C44" s="93"/>
      <c r="D44" s="110"/>
      <c r="E44" s="110"/>
      <c r="F44" s="110"/>
      <c r="G44" s="110"/>
      <c r="H44" s="111"/>
    </row>
    <row r="45" spans="1:8" ht="20.25">
      <c r="A45" s="101"/>
      <c r="B45" s="93"/>
      <c r="C45" s="93"/>
      <c r="D45" s="104"/>
      <c r="E45" s="104"/>
      <c r="F45" s="104"/>
      <c r="G45" s="104"/>
      <c r="H45" s="105"/>
    </row>
    <row r="46" spans="2:8" ht="12.75">
      <c r="B46" s="93"/>
      <c r="C46" s="94"/>
      <c r="D46" s="106"/>
      <c r="E46" s="106"/>
      <c r="F46" s="106"/>
      <c r="G46" s="106"/>
      <c r="H46" s="107"/>
    </row>
    <row r="47" spans="2:8" ht="12.75">
      <c r="B47" s="93"/>
      <c r="C47" s="94"/>
      <c r="D47" s="95"/>
      <c r="E47" s="95"/>
      <c r="F47" s="95"/>
      <c r="G47" s="95"/>
      <c r="H47" s="96"/>
    </row>
    <row r="48" spans="2:8" ht="12.75">
      <c r="B48" s="93"/>
      <c r="C48" s="94"/>
      <c r="D48" s="95"/>
      <c r="E48" s="95"/>
      <c r="F48" s="95"/>
      <c r="G48" s="95"/>
      <c r="H48" s="96"/>
    </row>
    <row r="49" spans="2:8" ht="12.75">
      <c r="B49" s="93"/>
      <c r="C49" s="94"/>
      <c r="D49" s="95"/>
      <c r="E49" s="95"/>
      <c r="F49" s="95"/>
      <c r="G49" s="95"/>
      <c r="H49" s="96"/>
    </row>
    <row r="50" spans="2:8" ht="12.75">
      <c r="B50" s="93"/>
      <c r="C50" s="93"/>
      <c r="D50" s="95"/>
      <c r="E50" s="95"/>
      <c r="F50" s="95"/>
      <c r="G50" s="95"/>
      <c r="H50" s="96"/>
    </row>
    <row r="51" spans="2:8" ht="12.75">
      <c r="B51" s="93"/>
      <c r="C51" s="93"/>
      <c r="D51" s="97"/>
      <c r="E51" s="97"/>
      <c r="F51" s="97"/>
      <c r="G51" s="97"/>
      <c r="H51" s="98"/>
    </row>
    <row r="52" spans="2:8" ht="15">
      <c r="B52" s="93"/>
      <c r="C52" s="93"/>
      <c r="D52" s="99"/>
      <c r="E52" s="99"/>
      <c r="F52" s="99"/>
      <c r="G52" s="99"/>
      <c r="H52" s="100"/>
    </row>
    <row r="53" spans="2:3" ht="12.75">
      <c r="B53" s="93"/>
      <c r="C53" s="93"/>
    </row>
    <row r="54" spans="1:8" ht="12.75">
      <c r="A54" s="101"/>
      <c r="B54" s="93"/>
      <c r="C54" s="93"/>
      <c r="D54" s="102"/>
      <c r="E54" s="102"/>
      <c r="F54" s="102"/>
      <c r="G54" s="102"/>
      <c r="H54" s="103"/>
    </row>
    <row r="55" spans="1:8" ht="20.25">
      <c r="A55" s="101"/>
      <c r="B55" s="93"/>
      <c r="C55" s="93"/>
      <c r="D55" s="104"/>
      <c r="E55" s="104"/>
      <c r="F55" s="104"/>
      <c r="G55" s="104"/>
      <c r="H55" s="105"/>
    </row>
    <row r="56" spans="2:8" ht="12.75">
      <c r="B56" s="93"/>
      <c r="C56" s="94"/>
      <c r="D56" s="106"/>
      <c r="E56" s="106"/>
      <c r="F56" s="106"/>
      <c r="G56" s="106"/>
      <c r="H56" s="107"/>
    </row>
    <row r="57" spans="2:8" ht="12.75">
      <c r="B57" s="93"/>
      <c r="C57" s="94"/>
      <c r="D57" s="95"/>
      <c r="E57" s="95"/>
      <c r="F57" s="95"/>
      <c r="G57" s="95"/>
      <c r="H57" s="96"/>
    </row>
    <row r="58" spans="2:8" ht="12.75">
      <c r="B58" s="93"/>
      <c r="C58" s="94"/>
      <c r="D58" s="95"/>
      <c r="E58" s="95"/>
      <c r="F58" s="95"/>
      <c r="G58" s="95"/>
      <c r="H58" s="96"/>
    </row>
    <row r="59" spans="2:8" ht="12.75">
      <c r="B59" s="93"/>
      <c r="C59" s="93"/>
      <c r="D59" s="95"/>
      <c r="E59" s="95"/>
      <c r="F59" s="95"/>
      <c r="G59" s="95"/>
      <c r="H59" s="96"/>
    </row>
    <row r="60" spans="4:8" ht="12.75">
      <c r="D60" s="95"/>
      <c r="E60" s="95"/>
      <c r="F60" s="95"/>
      <c r="G60" s="95"/>
      <c r="H60" s="96"/>
    </row>
    <row r="61" spans="4:8" ht="12.75">
      <c r="D61" s="97"/>
      <c r="E61" s="97"/>
      <c r="F61" s="97"/>
      <c r="G61" s="97"/>
      <c r="H61" s="98"/>
    </row>
    <row r="62" spans="4:8" ht="15">
      <c r="D62" s="99"/>
      <c r="E62" s="99"/>
      <c r="F62" s="99"/>
      <c r="G62" s="99"/>
      <c r="H62" s="100"/>
    </row>
    <row r="64" spans="4:8" ht="27.75">
      <c r="D64" s="108"/>
      <c r="E64" s="108"/>
      <c r="F64" s="108"/>
      <c r="G64" s="108"/>
      <c r="H64" s="109"/>
    </row>
    <row r="65" spans="2:8" ht="20.25">
      <c r="B65" s="112"/>
      <c r="C65" s="112"/>
      <c r="D65" s="113"/>
      <c r="E65" s="113"/>
      <c r="F65" s="113"/>
      <c r="G65" s="113"/>
      <c r="H65" s="114"/>
    </row>
    <row r="66" spans="2:8" ht="20.25">
      <c r="B66" s="112"/>
      <c r="C66" s="112"/>
      <c r="D66" s="104"/>
      <c r="E66" s="104"/>
      <c r="F66" s="104"/>
      <c r="G66" s="104"/>
      <c r="H66" s="105"/>
    </row>
    <row r="67" spans="1:8" ht="12.75">
      <c r="A67" s="101"/>
      <c r="B67" s="115"/>
      <c r="C67" s="93"/>
      <c r="D67" s="110"/>
      <c r="E67" s="110"/>
      <c r="F67" s="110"/>
      <c r="G67" s="110"/>
      <c r="H67" s="111"/>
    </row>
    <row r="68" spans="1:8" ht="20.25">
      <c r="A68" s="101"/>
      <c r="B68" s="115"/>
      <c r="C68" s="115"/>
      <c r="D68" s="104"/>
      <c r="E68" s="104"/>
      <c r="F68" s="104"/>
      <c r="G68" s="104"/>
      <c r="H68" s="105"/>
    </row>
    <row r="69" spans="3:8" ht="12.75">
      <c r="C69" s="116"/>
      <c r="D69" s="95"/>
      <c r="E69" s="95"/>
      <c r="F69" s="95"/>
      <c r="G69" s="95"/>
      <c r="H69" s="96"/>
    </row>
    <row r="70" spans="3:8" ht="12.75">
      <c r="C70" s="116"/>
      <c r="D70" s="95"/>
      <c r="E70" s="95"/>
      <c r="F70" s="95"/>
      <c r="G70" s="95"/>
      <c r="H70" s="96"/>
    </row>
    <row r="71" spans="3:8" ht="12.75">
      <c r="C71" s="116"/>
      <c r="D71" s="95"/>
      <c r="E71" s="95"/>
      <c r="F71" s="95"/>
      <c r="G71" s="95"/>
      <c r="H71" s="96"/>
    </row>
    <row r="72" spans="3:8" ht="12.75">
      <c r="C72" s="116"/>
      <c r="D72" s="95"/>
      <c r="E72" s="95"/>
      <c r="F72" s="95"/>
      <c r="G72" s="95"/>
      <c r="H72" s="96"/>
    </row>
    <row r="73" spans="4:8" ht="12.75">
      <c r="D73" s="95"/>
      <c r="E73" s="95"/>
      <c r="F73" s="95"/>
      <c r="G73" s="95"/>
      <c r="H73" s="96"/>
    </row>
    <row r="74" spans="4:8" ht="12.75">
      <c r="D74" s="97"/>
      <c r="E74" s="97"/>
      <c r="F74" s="97"/>
      <c r="G74" s="97"/>
      <c r="H74" s="98"/>
    </row>
    <row r="75" spans="4:8" ht="15">
      <c r="D75" s="99"/>
      <c r="E75" s="99"/>
      <c r="F75" s="99"/>
      <c r="G75" s="99"/>
      <c r="H75" s="100"/>
    </row>
    <row r="77" spans="1:8" ht="12.75">
      <c r="A77" s="101"/>
      <c r="B77" s="115"/>
      <c r="C77" s="93"/>
      <c r="D77" s="102"/>
      <c r="E77" s="102"/>
      <c r="F77" s="102"/>
      <c r="G77" s="102"/>
      <c r="H77" s="103"/>
    </row>
    <row r="78" spans="1:8" ht="20.25">
      <c r="A78" s="101"/>
      <c r="B78" s="115"/>
      <c r="C78" s="115"/>
      <c r="D78" s="104"/>
      <c r="E78" s="104"/>
      <c r="F78" s="104"/>
      <c r="G78" s="104"/>
      <c r="H78" s="105"/>
    </row>
    <row r="79" spans="3:8" ht="12.75">
      <c r="C79" s="116"/>
      <c r="D79" s="106"/>
      <c r="E79" s="106"/>
      <c r="F79" s="106"/>
      <c r="G79" s="106"/>
      <c r="H79" s="107"/>
    </row>
    <row r="80" spans="3:8" ht="12.75">
      <c r="C80" s="116"/>
      <c r="D80" s="95"/>
      <c r="E80" s="95"/>
      <c r="F80" s="95"/>
      <c r="G80" s="95"/>
      <c r="H80" s="96"/>
    </row>
    <row r="81" spans="3:8" ht="12.75">
      <c r="C81" s="116"/>
      <c r="D81" s="95"/>
      <c r="E81" s="95"/>
      <c r="F81" s="95"/>
      <c r="G81" s="95"/>
      <c r="H81" s="96"/>
    </row>
    <row r="82" spans="4:8" ht="12.75">
      <c r="D82" s="95"/>
      <c r="E82" s="95"/>
      <c r="F82" s="95"/>
      <c r="G82" s="95"/>
      <c r="H82" s="96"/>
    </row>
    <row r="83" spans="4:8" ht="12.75">
      <c r="D83" s="95"/>
      <c r="E83" s="95"/>
      <c r="F83" s="95"/>
      <c r="G83" s="95"/>
      <c r="H83" s="96"/>
    </row>
    <row r="84" spans="4:8" ht="12.75">
      <c r="D84" s="97"/>
      <c r="E84" s="97"/>
      <c r="F84" s="97"/>
      <c r="G84" s="97"/>
      <c r="H84" s="98"/>
    </row>
    <row r="85" spans="4:8" ht="15">
      <c r="D85" s="99"/>
      <c r="E85" s="99"/>
      <c r="F85" s="99"/>
      <c r="G85" s="99"/>
      <c r="H85" s="100"/>
    </row>
  </sheetData>
  <mergeCells count="17">
    <mergeCell ref="D1:H1"/>
    <mergeCell ref="D2:H2"/>
    <mergeCell ref="D3:H3"/>
    <mergeCell ref="D4:H4"/>
    <mergeCell ref="A5:H5"/>
    <mergeCell ref="A6:C6"/>
    <mergeCell ref="D6:D7"/>
    <mergeCell ref="H6:H7"/>
    <mergeCell ref="A13:C13"/>
    <mergeCell ref="D13:D14"/>
    <mergeCell ref="H13:H14"/>
    <mergeCell ref="E6:E7"/>
    <mergeCell ref="F6:F7"/>
    <mergeCell ref="G6:G7"/>
    <mergeCell ref="E13:E14"/>
    <mergeCell ref="F13:F14"/>
    <mergeCell ref="G13:G14"/>
  </mergeCells>
  <printOptions/>
  <pageMargins left="0" right="0" top="0.7874015748031497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zoomScale="75" zoomScaleNormal="75" workbookViewId="0" topLeftCell="A1">
      <selection activeCell="D3" sqref="D3:H3"/>
    </sheetView>
  </sheetViews>
  <sheetFormatPr defaultColWidth="9.00390625" defaultRowHeight="12.75"/>
  <cols>
    <col min="1" max="1" width="5.25390625" style="71" customWidth="1"/>
    <col min="2" max="3" width="6.875" style="72" customWidth="1"/>
    <col min="4" max="4" width="69.625" style="77" customWidth="1"/>
    <col min="5" max="5" width="13.75390625" style="77" customWidth="1"/>
    <col min="6" max="7" width="14.375" style="77" customWidth="1"/>
    <col min="8" max="8" width="14.25390625" style="2" customWidth="1"/>
    <col min="9" max="10" width="2.625" style="2" customWidth="1"/>
    <col min="11" max="16384" width="9.125" style="2" customWidth="1"/>
  </cols>
  <sheetData>
    <row r="1" spans="1:8" ht="12.75">
      <c r="A1" s="48"/>
      <c r="B1" s="49"/>
      <c r="C1" s="49"/>
      <c r="D1" s="247" t="s">
        <v>42</v>
      </c>
      <c r="E1" s="247"/>
      <c r="F1" s="247"/>
      <c r="G1" s="247"/>
      <c r="H1" s="248"/>
    </row>
    <row r="2" spans="1:8" ht="14.25">
      <c r="A2" s="48"/>
      <c r="B2" s="49"/>
      <c r="C2" s="49"/>
      <c r="D2" s="249" t="str">
        <f>Dane!B1</f>
        <v>do Uchwały Nr XXIII/164/2005</v>
      </c>
      <c r="E2" s="249"/>
      <c r="F2" s="249"/>
      <c r="G2" s="249"/>
      <c r="H2" s="250"/>
    </row>
    <row r="3" spans="1:8" ht="15">
      <c r="A3" s="48"/>
      <c r="B3" s="49"/>
      <c r="C3" s="49"/>
      <c r="D3" s="251" t="s">
        <v>14</v>
      </c>
      <c r="E3" s="251"/>
      <c r="F3" s="251"/>
      <c r="G3" s="251"/>
      <c r="H3" s="252"/>
    </row>
    <row r="4" spans="1:8" ht="12.75">
      <c r="A4" s="48"/>
      <c r="B4" s="49"/>
      <c r="C4" s="49"/>
      <c r="D4" s="253" t="str">
        <f>Dane!B2</f>
        <v>z dnia 8 lutego 2005 roku</v>
      </c>
      <c r="E4" s="253"/>
      <c r="F4" s="253"/>
      <c r="G4" s="253"/>
      <c r="H4" s="248"/>
    </row>
    <row r="5" spans="1:8" ht="23.25" customHeight="1">
      <c r="A5" s="240" t="s">
        <v>113</v>
      </c>
      <c r="B5" s="241"/>
      <c r="C5" s="241"/>
      <c r="D5" s="241"/>
      <c r="E5" s="241"/>
      <c r="F5" s="241"/>
      <c r="G5" s="241"/>
      <c r="H5" s="241"/>
    </row>
    <row r="6" spans="1:8" ht="12.75" customHeight="1">
      <c r="A6" s="242" t="s">
        <v>1</v>
      </c>
      <c r="B6" s="243"/>
      <c r="C6" s="244"/>
      <c r="D6" s="245" t="s">
        <v>43</v>
      </c>
      <c r="E6" s="230" t="s">
        <v>28</v>
      </c>
      <c r="F6" s="230" t="s">
        <v>9</v>
      </c>
      <c r="G6" s="230" t="s">
        <v>10</v>
      </c>
      <c r="H6" s="230" t="s">
        <v>41</v>
      </c>
    </row>
    <row r="7" spans="1:8" ht="12.75" customHeight="1">
      <c r="A7" s="50" t="s">
        <v>3</v>
      </c>
      <c r="B7" s="51" t="s">
        <v>22</v>
      </c>
      <c r="C7" s="51" t="s">
        <v>7</v>
      </c>
      <c r="D7" s="246"/>
      <c r="E7" s="231"/>
      <c r="F7" s="231"/>
      <c r="G7" s="231"/>
      <c r="H7" s="231"/>
    </row>
    <row r="8" spans="1:8" ht="15">
      <c r="A8" s="52">
        <v>900</v>
      </c>
      <c r="B8" s="53"/>
      <c r="C8" s="54"/>
      <c r="D8" s="55" t="s">
        <v>44</v>
      </c>
      <c r="E8" s="56">
        <f>SUM(E9)</f>
        <v>3766000</v>
      </c>
      <c r="F8" s="56">
        <f>SUM(F9)</f>
        <v>0</v>
      </c>
      <c r="G8" s="56">
        <f>SUM(G9)</f>
        <v>0</v>
      </c>
      <c r="H8" s="56">
        <f>SUM(H9)</f>
        <v>3766000</v>
      </c>
    </row>
    <row r="9" spans="1:8" ht="15">
      <c r="A9" s="57"/>
      <c r="B9" s="58">
        <v>90017</v>
      </c>
      <c r="C9" s="54"/>
      <c r="D9" s="59" t="s">
        <v>45</v>
      </c>
      <c r="E9" s="60">
        <f>E42</f>
        <v>3766000</v>
      </c>
      <c r="F9" s="60">
        <f>F42</f>
        <v>0</v>
      </c>
      <c r="G9" s="60">
        <f>G42</f>
        <v>0</v>
      </c>
      <c r="H9" s="60">
        <f>E9-F9+G9</f>
        <v>3766000</v>
      </c>
    </row>
    <row r="10" spans="1:8" ht="15">
      <c r="A10" s="57"/>
      <c r="B10" s="61"/>
      <c r="C10" s="61"/>
      <c r="D10" s="166" t="s">
        <v>46</v>
      </c>
      <c r="E10" s="62">
        <f>E48</f>
        <v>160000</v>
      </c>
      <c r="F10" s="62"/>
      <c r="G10" s="62"/>
      <c r="H10" s="60">
        <f>E10-F10+G10</f>
        <v>160000</v>
      </c>
    </row>
    <row r="11" spans="1:8" ht="15">
      <c r="A11" s="63"/>
      <c r="B11" s="64"/>
      <c r="C11" s="64"/>
      <c r="D11" s="55" t="s">
        <v>47</v>
      </c>
      <c r="E11" s="65">
        <f>SUM(E8+E10)</f>
        <v>3926000</v>
      </c>
      <c r="F11" s="65">
        <f>SUM(F8+F10)</f>
        <v>0</v>
      </c>
      <c r="G11" s="65">
        <f>SUM(G8+G10)</f>
        <v>0</v>
      </c>
      <c r="H11" s="65">
        <f>SUM(H8+H10)</f>
        <v>3926000</v>
      </c>
    </row>
    <row r="12" spans="1:8" ht="12.75" customHeight="1">
      <c r="A12" s="242" t="s">
        <v>1</v>
      </c>
      <c r="B12" s="243"/>
      <c r="C12" s="244"/>
      <c r="D12" s="245" t="s">
        <v>48</v>
      </c>
      <c r="E12" s="230" t="s">
        <v>28</v>
      </c>
      <c r="F12" s="230" t="s">
        <v>9</v>
      </c>
      <c r="G12" s="230" t="s">
        <v>10</v>
      </c>
      <c r="H12" s="230" t="s">
        <v>41</v>
      </c>
    </row>
    <row r="13" spans="1:8" ht="12.75" customHeight="1">
      <c r="A13" s="50" t="s">
        <v>3</v>
      </c>
      <c r="B13" s="51" t="s">
        <v>22</v>
      </c>
      <c r="C13" s="51" t="s">
        <v>7</v>
      </c>
      <c r="D13" s="246"/>
      <c r="E13" s="231"/>
      <c r="F13" s="231"/>
      <c r="G13" s="231"/>
      <c r="H13" s="231"/>
    </row>
    <row r="14" spans="1:8" ht="15">
      <c r="A14" s="52">
        <v>900</v>
      </c>
      <c r="B14" s="53"/>
      <c r="C14" s="54"/>
      <c r="D14" s="55" t="s">
        <v>44</v>
      </c>
      <c r="E14" s="56">
        <f>SUM(E15)</f>
        <v>3766000</v>
      </c>
      <c r="F14" s="56">
        <f>SUM(F15)</f>
        <v>0</v>
      </c>
      <c r="G14" s="56">
        <f>SUM(G15)</f>
        <v>0</v>
      </c>
      <c r="H14" s="56">
        <f>SUM(H15)</f>
        <v>3766000</v>
      </c>
    </row>
    <row r="15" spans="1:8" ht="15">
      <c r="A15" s="57"/>
      <c r="B15" s="58">
        <v>90017</v>
      </c>
      <c r="C15" s="54"/>
      <c r="D15" s="59" t="s">
        <v>45</v>
      </c>
      <c r="E15" s="60">
        <f>E53</f>
        <v>3766000</v>
      </c>
      <c r="F15" s="60">
        <f>F53</f>
        <v>0</v>
      </c>
      <c r="G15" s="60">
        <f>G53</f>
        <v>0</v>
      </c>
      <c r="H15" s="60">
        <f>E15-F15+G15</f>
        <v>3766000</v>
      </c>
    </row>
    <row r="16" spans="1:8" ht="15">
      <c r="A16" s="57"/>
      <c r="B16" s="61"/>
      <c r="C16" s="61"/>
      <c r="D16" s="166" t="s">
        <v>49</v>
      </c>
      <c r="E16" s="62">
        <f>E71</f>
        <v>160000</v>
      </c>
      <c r="F16" s="62"/>
      <c r="G16" s="62"/>
      <c r="H16" s="60">
        <f>E16-F16+G16</f>
        <v>160000</v>
      </c>
    </row>
    <row r="17" spans="1:8" ht="15">
      <c r="A17" s="66"/>
      <c r="B17" s="67"/>
      <c r="C17" s="67"/>
      <c r="D17" s="55" t="s">
        <v>50</v>
      </c>
      <c r="E17" s="65">
        <f>SUM(E14+E16)</f>
        <v>3926000</v>
      </c>
      <c r="F17" s="65">
        <f>SUM(F14+F16)</f>
        <v>0</v>
      </c>
      <c r="G17" s="65">
        <f>SUM(G14+G16)</f>
        <v>0</v>
      </c>
      <c r="H17" s="65">
        <f>SUM(H14+H16)</f>
        <v>3926000</v>
      </c>
    </row>
    <row r="18" spans="1:8" ht="15">
      <c r="A18" s="68"/>
      <c r="B18" s="64"/>
      <c r="C18" s="64"/>
      <c r="D18" s="69"/>
      <c r="E18" s="69"/>
      <c r="F18" s="69"/>
      <c r="G18" s="69"/>
      <c r="H18" s="70"/>
    </row>
    <row r="19" spans="1:8" ht="15">
      <c r="A19" s="68"/>
      <c r="B19" s="64"/>
      <c r="C19" s="64"/>
      <c r="D19" s="69"/>
      <c r="E19" s="69"/>
      <c r="F19" s="69"/>
      <c r="G19" s="69"/>
      <c r="H19" s="70"/>
    </row>
    <row r="20" spans="4:7" ht="15">
      <c r="D20" s="73"/>
      <c r="E20" s="73"/>
      <c r="F20" s="73"/>
      <c r="G20" s="73"/>
    </row>
    <row r="22" spans="1:7" ht="12.75">
      <c r="A22" s="48"/>
      <c r="B22" s="49"/>
      <c r="D22" s="74"/>
      <c r="E22" s="74"/>
      <c r="F22" s="74"/>
      <c r="G22" s="74"/>
    </row>
    <row r="23" spans="1:7" ht="20.25">
      <c r="A23" s="48"/>
      <c r="B23" s="49"/>
      <c r="C23" s="49"/>
      <c r="D23" s="75"/>
      <c r="E23" s="75"/>
      <c r="F23" s="75"/>
      <c r="G23" s="75"/>
    </row>
    <row r="24" spans="3:7" ht="12.75">
      <c r="C24" s="76"/>
      <c r="D24" s="37"/>
      <c r="E24" s="37"/>
      <c r="F24" s="37"/>
      <c r="G24" s="37"/>
    </row>
    <row r="25" spans="3:7" ht="12.75">
      <c r="C25" s="76"/>
      <c r="D25" s="37"/>
      <c r="E25" s="37"/>
      <c r="F25" s="37"/>
      <c r="G25" s="37"/>
    </row>
    <row r="26" ht="12.75">
      <c r="C26" s="76"/>
    </row>
    <row r="27" ht="12.75">
      <c r="C27" s="76"/>
    </row>
    <row r="37" spans="4:7" ht="12.75">
      <c r="D37" s="78"/>
      <c r="E37" s="78"/>
      <c r="F37" s="78"/>
      <c r="G37" s="78"/>
    </row>
    <row r="38" spans="1:8" ht="20.25">
      <c r="A38" s="254" t="s">
        <v>114</v>
      </c>
      <c r="B38" s="255"/>
      <c r="C38" s="255"/>
      <c r="D38" s="255"/>
      <c r="E38" s="255"/>
      <c r="F38" s="255"/>
      <c r="G38" s="255"/>
      <c r="H38" s="255"/>
    </row>
    <row r="39" spans="1:8" ht="12.75" customHeight="1">
      <c r="A39" s="336" t="s">
        <v>1</v>
      </c>
      <c r="B39" s="337"/>
      <c r="C39" s="338"/>
      <c r="D39" s="339" t="s">
        <v>43</v>
      </c>
      <c r="E39" s="340" t="s">
        <v>190</v>
      </c>
      <c r="F39" s="230" t="s">
        <v>9</v>
      </c>
      <c r="G39" s="230" t="s">
        <v>10</v>
      </c>
      <c r="H39" s="230" t="s">
        <v>41</v>
      </c>
    </row>
    <row r="40" spans="1:8" ht="12.75" customHeight="1">
      <c r="A40" s="81" t="s">
        <v>3</v>
      </c>
      <c r="B40" s="82" t="s">
        <v>22</v>
      </c>
      <c r="C40" s="82" t="s">
        <v>7</v>
      </c>
      <c r="D40" s="341"/>
      <c r="E40" s="342"/>
      <c r="F40" s="231"/>
      <c r="G40" s="231"/>
      <c r="H40" s="231"/>
    </row>
    <row r="41" spans="1:8" ht="15">
      <c r="A41" s="343">
        <v>900</v>
      </c>
      <c r="B41" s="344"/>
      <c r="C41" s="345" t="s">
        <v>44</v>
      </c>
      <c r="D41" s="329"/>
      <c r="E41" s="346">
        <f>SUM(E42)</f>
        <v>3766000</v>
      </c>
      <c r="F41" s="56">
        <f>SUM(F42)</f>
        <v>0</v>
      </c>
      <c r="G41" s="56">
        <f>SUM(G42)</f>
        <v>0</v>
      </c>
      <c r="H41" s="56">
        <f>SUM(H42)</f>
        <v>3766000</v>
      </c>
    </row>
    <row r="42" spans="1:8" ht="15">
      <c r="A42" s="178"/>
      <c r="B42" s="347">
        <v>90017</v>
      </c>
      <c r="C42" s="348"/>
      <c r="D42" s="197" t="s">
        <v>45</v>
      </c>
      <c r="E42" s="186">
        <f>SUM(E43:E46)</f>
        <v>3766000</v>
      </c>
      <c r="F42" s="60">
        <f>SUM(F43:F46)</f>
        <v>0</v>
      </c>
      <c r="G42" s="60">
        <f>SUM(G43:G46)</f>
        <v>0</v>
      </c>
      <c r="H42" s="60">
        <f>SUM(H43:H46)</f>
        <v>3766000</v>
      </c>
    </row>
    <row r="43" spans="1:8" ht="15">
      <c r="A43" s="84"/>
      <c r="B43" s="86"/>
      <c r="C43" s="349" t="s">
        <v>51</v>
      </c>
      <c r="D43" s="198" t="s">
        <v>52</v>
      </c>
      <c r="E43" s="186">
        <v>3296000</v>
      </c>
      <c r="F43" s="60"/>
      <c r="G43" s="60"/>
      <c r="H43" s="60">
        <f aca="true" t="shared" si="0" ref="H43:H48">E43-F43+G43</f>
        <v>3296000</v>
      </c>
    </row>
    <row r="44" spans="1:8" ht="15">
      <c r="A44" s="84"/>
      <c r="B44" s="86"/>
      <c r="C44" s="349" t="s">
        <v>39</v>
      </c>
      <c r="D44" s="198" t="s">
        <v>191</v>
      </c>
      <c r="E44" s="186">
        <v>15000</v>
      </c>
      <c r="F44" s="60"/>
      <c r="G44" s="60"/>
      <c r="H44" s="60">
        <f t="shared" si="0"/>
        <v>15000</v>
      </c>
    </row>
    <row r="45" spans="1:8" ht="15">
      <c r="A45" s="84"/>
      <c r="B45" s="86"/>
      <c r="C45" s="349" t="s">
        <v>53</v>
      </c>
      <c r="D45" s="198" t="s">
        <v>54</v>
      </c>
      <c r="E45" s="186">
        <v>5000</v>
      </c>
      <c r="F45" s="60"/>
      <c r="G45" s="60"/>
      <c r="H45" s="60">
        <f t="shared" si="0"/>
        <v>5000</v>
      </c>
    </row>
    <row r="46" spans="1:8" ht="15">
      <c r="A46" s="84"/>
      <c r="B46" s="86"/>
      <c r="C46" s="349">
        <v>2650</v>
      </c>
      <c r="D46" s="198" t="s">
        <v>192</v>
      </c>
      <c r="E46" s="186">
        <v>450000</v>
      </c>
      <c r="F46" s="60"/>
      <c r="G46" s="60"/>
      <c r="H46" s="60">
        <f t="shared" si="0"/>
        <v>450000</v>
      </c>
    </row>
    <row r="47" spans="1:8" ht="15">
      <c r="A47" s="84"/>
      <c r="B47" s="86"/>
      <c r="C47" s="350"/>
      <c r="D47" s="198" t="s">
        <v>55</v>
      </c>
      <c r="E47" s="186">
        <v>0</v>
      </c>
      <c r="F47" s="60"/>
      <c r="G47" s="60"/>
      <c r="H47" s="60">
        <f t="shared" si="0"/>
        <v>0</v>
      </c>
    </row>
    <row r="48" spans="1:8" ht="15">
      <c r="A48" s="351"/>
      <c r="B48" s="352"/>
      <c r="C48" s="353" t="s">
        <v>46</v>
      </c>
      <c r="D48" s="354"/>
      <c r="E48" s="355">
        <v>160000</v>
      </c>
      <c r="F48" s="62"/>
      <c r="G48" s="62"/>
      <c r="H48" s="60">
        <f t="shared" si="0"/>
        <v>160000</v>
      </c>
    </row>
    <row r="49" spans="1:8" ht="15">
      <c r="A49" s="356"/>
      <c r="B49" s="357"/>
      <c r="C49" s="357"/>
      <c r="D49" s="358" t="s">
        <v>47</v>
      </c>
      <c r="E49" s="177">
        <f>SUM(E41+E48)</f>
        <v>3926000</v>
      </c>
      <c r="F49" s="65">
        <f>SUM(F41+F48)</f>
        <v>0</v>
      </c>
      <c r="G49" s="65">
        <f>SUM(G41+G48)</f>
        <v>0</v>
      </c>
      <c r="H49" s="65">
        <f>SUM(H41+H48)</f>
        <v>3926000</v>
      </c>
    </row>
    <row r="50" spans="1:8" ht="12.75" customHeight="1">
      <c r="A50" s="336" t="s">
        <v>1</v>
      </c>
      <c r="B50" s="337"/>
      <c r="C50" s="338"/>
      <c r="D50" s="339" t="s">
        <v>48</v>
      </c>
      <c r="E50" s="340" t="s">
        <v>190</v>
      </c>
      <c r="F50" s="230" t="s">
        <v>9</v>
      </c>
      <c r="G50" s="230" t="s">
        <v>10</v>
      </c>
      <c r="H50" s="230" t="s">
        <v>41</v>
      </c>
    </row>
    <row r="51" spans="1:8" ht="12.75" customHeight="1">
      <c r="A51" s="81" t="s">
        <v>3</v>
      </c>
      <c r="B51" s="82" t="s">
        <v>22</v>
      </c>
      <c r="C51" s="82" t="s">
        <v>7</v>
      </c>
      <c r="D51" s="341"/>
      <c r="E51" s="342"/>
      <c r="F51" s="231"/>
      <c r="G51" s="231"/>
      <c r="H51" s="231"/>
    </row>
    <row r="52" spans="1:8" ht="15">
      <c r="A52" s="343">
        <v>900</v>
      </c>
      <c r="B52" s="344"/>
      <c r="C52" s="345" t="s">
        <v>44</v>
      </c>
      <c r="D52" s="329"/>
      <c r="E52" s="346">
        <f>SUM(E53)</f>
        <v>3766000</v>
      </c>
      <c r="F52" s="56">
        <f>SUM(F53)</f>
        <v>0</v>
      </c>
      <c r="G52" s="56">
        <f>SUM(G53)</f>
        <v>0</v>
      </c>
      <c r="H52" s="56">
        <f>SUM(H53)</f>
        <v>3766000</v>
      </c>
    </row>
    <row r="53" spans="1:8" ht="15">
      <c r="A53" s="178"/>
      <c r="B53" s="347">
        <v>90017</v>
      </c>
      <c r="C53" s="348"/>
      <c r="D53" s="197" t="s">
        <v>45</v>
      </c>
      <c r="E53" s="186">
        <f>SUM(E54:E70)</f>
        <v>3766000</v>
      </c>
      <c r="F53" s="60">
        <f>SUM(F54:F69)</f>
        <v>0</v>
      </c>
      <c r="G53" s="60">
        <f>SUM(G54:G69)</f>
        <v>0</v>
      </c>
      <c r="H53" s="60">
        <f>SUM(H54:H70)</f>
        <v>3766000</v>
      </c>
    </row>
    <row r="54" spans="1:8" ht="15">
      <c r="A54" s="84"/>
      <c r="B54" s="86"/>
      <c r="C54" s="349">
        <v>3020</v>
      </c>
      <c r="D54" s="183" t="s">
        <v>56</v>
      </c>
      <c r="E54" s="186">
        <v>15000</v>
      </c>
      <c r="F54" s="60"/>
      <c r="G54" s="60"/>
      <c r="H54" s="60">
        <f aca="true" t="shared" si="1" ref="H54:H71">E54-F54+G54</f>
        <v>15000</v>
      </c>
    </row>
    <row r="55" spans="1:8" ht="15">
      <c r="A55" s="84"/>
      <c r="B55" s="86"/>
      <c r="C55" s="347">
        <v>4010</v>
      </c>
      <c r="D55" s="183" t="s">
        <v>57</v>
      </c>
      <c r="E55" s="186">
        <v>1650000</v>
      </c>
      <c r="F55" s="60"/>
      <c r="G55" s="60"/>
      <c r="H55" s="60">
        <f t="shared" si="1"/>
        <v>1650000</v>
      </c>
    </row>
    <row r="56" spans="1:8" ht="15">
      <c r="A56" s="84"/>
      <c r="B56" s="86"/>
      <c r="C56" s="347">
        <v>4040</v>
      </c>
      <c r="D56" s="183" t="s">
        <v>58</v>
      </c>
      <c r="E56" s="186">
        <v>140000</v>
      </c>
      <c r="F56" s="60"/>
      <c r="G56" s="60"/>
      <c r="H56" s="60">
        <f t="shared" si="1"/>
        <v>140000</v>
      </c>
    </row>
    <row r="57" spans="1:8" ht="15">
      <c r="A57" s="84"/>
      <c r="B57" s="86"/>
      <c r="C57" s="347">
        <v>4110</v>
      </c>
      <c r="D57" s="183" t="s">
        <v>59</v>
      </c>
      <c r="E57" s="186">
        <v>300000</v>
      </c>
      <c r="F57" s="60"/>
      <c r="G57" s="60"/>
      <c r="H57" s="60">
        <f t="shared" si="1"/>
        <v>300000</v>
      </c>
    </row>
    <row r="58" spans="1:8" ht="15">
      <c r="A58" s="84"/>
      <c r="B58" s="86"/>
      <c r="C58" s="347">
        <v>4120</v>
      </c>
      <c r="D58" s="183" t="s">
        <v>60</v>
      </c>
      <c r="E58" s="186">
        <v>42000</v>
      </c>
      <c r="F58" s="60"/>
      <c r="G58" s="60"/>
      <c r="H58" s="60">
        <f t="shared" si="1"/>
        <v>42000</v>
      </c>
    </row>
    <row r="59" spans="1:8" ht="15">
      <c r="A59" s="84"/>
      <c r="B59" s="86"/>
      <c r="C59" s="347">
        <v>4170</v>
      </c>
      <c r="D59" s="183" t="s">
        <v>160</v>
      </c>
      <c r="E59" s="186">
        <v>8000</v>
      </c>
      <c r="F59" s="60"/>
      <c r="G59" s="60"/>
      <c r="H59" s="60">
        <f t="shared" si="1"/>
        <v>8000</v>
      </c>
    </row>
    <row r="60" spans="1:8" ht="15">
      <c r="A60" s="84"/>
      <c r="B60" s="86"/>
      <c r="C60" s="347">
        <v>4210</v>
      </c>
      <c r="D60" s="183" t="s">
        <v>61</v>
      </c>
      <c r="E60" s="186">
        <v>527000</v>
      </c>
      <c r="F60" s="60"/>
      <c r="G60" s="60"/>
      <c r="H60" s="60">
        <f t="shared" si="1"/>
        <v>527000</v>
      </c>
    </row>
    <row r="61" spans="1:8" ht="15">
      <c r="A61" s="84"/>
      <c r="B61" s="86"/>
      <c r="C61" s="347">
        <v>4260</v>
      </c>
      <c r="D61" s="183" t="s">
        <v>62</v>
      </c>
      <c r="E61" s="186">
        <v>350000</v>
      </c>
      <c r="F61" s="60"/>
      <c r="G61" s="60"/>
      <c r="H61" s="60">
        <f t="shared" si="1"/>
        <v>350000</v>
      </c>
    </row>
    <row r="62" spans="1:8" ht="15">
      <c r="A62" s="84"/>
      <c r="B62" s="86"/>
      <c r="C62" s="347">
        <v>4270</v>
      </c>
      <c r="D62" s="183" t="s">
        <v>63</v>
      </c>
      <c r="E62" s="186">
        <v>200000</v>
      </c>
      <c r="F62" s="60"/>
      <c r="G62" s="60"/>
      <c r="H62" s="60">
        <f t="shared" si="1"/>
        <v>200000</v>
      </c>
    </row>
    <row r="63" spans="1:8" ht="15">
      <c r="A63" s="84"/>
      <c r="B63" s="86"/>
      <c r="C63" s="347">
        <v>4300</v>
      </c>
      <c r="D63" s="183" t="s">
        <v>64</v>
      </c>
      <c r="E63" s="186">
        <v>240000</v>
      </c>
      <c r="F63" s="35"/>
      <c r="G63" s="35"/>
      <c r="H63" s="60">
        <f t="shared" si="1"/>
        <v>240000</v>
      </c>
    </row>
    <row r="64" spans="1:8" ht="15">
      <c r="A64" s="84"/>
      <c r="B64" s="86"/>
      <c r="C64" s="191">
        <v>4350</v>
      </c>
      <c r="D64" s="195" t="s">
        <v>193</v>
      </c>
      <c r="E64" s="186">
        <v>2000</v>
      </c>
      <c r="F64" s="60"/>
      <c r="G64" s="60"/>
      <c r="H64" s="60">
        <f t="shared" si="1"/>
        <v>2000</v>
      </c>
    </row>
    <row r="65" spans="1:8" ht="15">
      <c r="A65" s="84"/>
      <c r="B65" s="86"/>
      <c r="C65" s="347">
        <v>4410</v>
      </c>
      <c r="D65" s="183" t="s">
        <v>65</v>
      </c>
      <c r="E65" s="179">
        <v>24000</v>
      </c>
      <c r="F65" s="60"/>
      <c r="G65" s="60"/>
      <c r="H65" s="60">
        <f t="shared" si="1"/>
        <v>24000</v>
      </c>
    </row>
    <row r="66" spans="1:8" ht="15">
      <c r="A66" s="84"/>
      <c r="B66" s="86"/>
      <c r="C66" s="347">
        <v>4430</v>
      </c>
      <c r="D66" s="183" t="s">
        <v>66</v>
      </c>
      <c r="E66" s="186">
        <v>155000</v>
      </c>
      <c r="F66" s="60"/>
      <c r="G66" s="60"/>
      <c r="H66" s="60">
        <f t="shared" si="1"/>
        <v>155000</v>
      </c>
    </row>
    <row r="67" spans="1:8" ht="15">
      <c r="A67" s="84"/>
      <c r="B67" s="86"/>
      <c r="C67" s="347">
        <v>4440</v>
      </c>
      <c r="D67" s="183" t="s">
        <v>67</v>
      </c>
      <c r="E67" s="186">
        <v>65000</v>
      </c>
      <c r="F67" s="60"/>
      <c r="G67" s="60"/>
      <c r="H67" s="60">
        <f t="shared" si="1"/>
        <v>65000</v>
      </c>
    </row>
    <row r="68" spans="1:8" ht="15">
      <c r="A68" s="84"/>
      <c r="B68" s="86"/>
      <c r="C68" s="347">
        <v>4480</v>
      </c>
      <c r="D68" s="198" t="s">
        <v>68</v>
      </c>
      <c r="E68" s="186">
        <v>12000</v>
      </c>
      <c r="F68" s="60"/>
      <c r="G68" s="60"/>
      <c r="H68" s="60">
        <f t="shared" si="1"/>
        <v>12000</v>
      </c>
    </row>
    <row r="69" spans="1:8" ht="15">
      <c r="A69" s="84"/>
      <c r="B69" s="86"/>
      <c r="C69" s="347">
        <v>4500</v>
      </c>
      <c r="D69" s="198" t="s">
        <v>69</v>
      </c>
      <c r="E69" s="186">
        <v>4000</v>
      </c>
      <c r="F69" s="60"/>
      <c r="G69" s="60"/>
      <c r="H69" s="60">
        <f t="shared" si="1"/>
        <v>4000</v>
      </c>
    </row>
    <row r="70" spans="1:8" ht="15">
      <c r="A70" s="84"/>
      <c r="B70" s="86"/>
      <c r="C70" s="347">
        <v>4530</v>
      </c>
      <c r="D70" s="198" t="s">
        <v>86</v>
      </c>
      <c r="E70" s="186">
        <v>32000</v>
      </c>
      <c r="F70" s="62"/>
      <c r="G70" s="62"/>
      <c r="H70" s="60">
        <f t="shared" si="1"/>
        <v>32000</v>
      </c>
    </row>
    <row r="71" spans="1:8" ht="15">
      <c r="A71" s="351"/>
      <c r="B71" s="352"/>
      <c r="C71" s="359" t="s">
        <v>49</v>
      </c>
      <c r="D71" s="360"/>
      <c r="E71" s="355">
        <f>E49-E53</f>
        <v>160000</v>
      </c>
      <c r="F71" s="65">
        <f>SUM(F52+F70)</f>
        <v>0</v>
      </c>
      <c r="G71" s="65">
        <f>SUM(G52+G70)</f>
        <v>0</v>
      </c>
      <c r="H71" s="60">
        <f t="shared" si="1"/>
        <v>160000</v>
      </c>
    </row>
    <row r="72" spans="1:8" ht="14.25">
      <c r="A72" s="361"/>
      <c r="B72" s="362"/>
      <c r="C72" s="362"/>
      <c r="D72" s="358" t="s">
        <v>50</v>
      </c>
      <c r="E72" s="177">
        <f>SUM(E52+E71)</f>
        <v>3926000</v>
      </c>
      <c r="F72" s="177">
        <f>SUM(F52+F71)</f>
        <v>0</v>
      </c>
      <c r="G72" s="177">
        <f>SUM(G52+G71)</f>
        <v>0</v>
      </c>
      <c r="H72" s="177">
        <f>SUM(H52+H71)</f>
        <v>3926000</v>
      </c>
    </row>
  </sheetData>
  <mergeCells count="34">
    <mergeCell ref="C41:D41"/>
    <mergeCell ref="C48:D48"/>
    <mergeCell ref="C52:D52"/>
    <mergeCell ref="C71:D71"/>
    <mergeCell ref="F50:F51"/>
    <mergeCell ref="A6:C6"/>
    <mergeCell ref="D6:D7"/>
    <mergeCell ref="H50:H51"/>
    <mergeCell ref="A38:H38"/>
    <mergeCell ref="A39:C39"/>
    <mergeCell ref="D39:D40"/>
    <mergeCell ref="H39:H40"/>
    <mergeCell ref="E39:E40"/>
    <mergeCell ref="E50:E51"/>
    <mergeCell ref="F39:F40"/>
    <mergeCell ref="H12:H13"/>
    <mergeCell ref="E6:E7"/>
    <mergeCell ref="F6:F7"/>
    <mergeCell ref="E12:E13"/>
    <mergeCell ref="F12:F13"/>
    <mergeCell ref="D1:H1"/>
    <mergeCell ref="D2:H2"/>
    <mergeCell ref="D3:H3"/>
    <mergeCell ref="D4:H4"/>
    <mergeCell ref="A5:H5"/>
    <mergeCell ref="A50:C50"/>
    <mergeCell ref="D50:D51"/>
    <mergeCell ref="G6:G7"/>
    <mergeCell ref="G12:G13"/>
    <mergeCell ref="G39:G40"/>
    <mergeCell ref="G50:G51"/>
    <mergeCell ref="H6:H7"/>
    <mergeCell ref="A12:C12"/>
    <mergeCell ref="D12:D13"/>
  </mergeCells>
  <printOptions/>
  <pageMargins left="0" right="0" top="0.5905511811023623" bottom="0.3937007874015748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7" sqref="A7:A8"/>
    </sheetView>
  </sheetViews>
  <sheetFormatPr defaultColWidth="9.00390625" defaultRowHeight="12.75"/>
  <cols>
    <col min="1" max="1" width="5.00390625" style="2" customWidth="1"/>
    <col min="2" max="2" width="29.25390625" style="2" customWidth="1"/>
    <col min="3" max="3" width="17.875" style="2" customWidth="1"/>
    <col min="4" max="4" width="20.125" style="2" customWidth="1"/>
    <col min="5" max="5" width="18.75390625" style="2" customWidth="1"/>
    <col min="6" max="16384" width="9.125" style="2" customWidth="1"/>
  </cols>
  <sheetData>
    <row r="1" spans="3:5" ht="12.75">
      <c r="C1" s="256" t="s">
        <v>89</v>
      </c>
      <c r="D1" s="257"/>
      <c r="E1" s="257"/>
    </row>
    <row r="2" spans="3:5" ht="14.25">
      <c r="C2" s="258" t="str">
        <f>Dane!B1</f>
        <v>do Uchwały Nr XXIII/164/2005</v>
      </c>
      <c r="D2" s="259"/>
      <c r="E2" s="259"/>
    </row>
    <row r="3" spans="3:5" ht="15">
      <c r="C3" s="260" t="s">
        <v>14</v>
      </c>
      <c r="D3" s="261"/>
      <c r="E3" s="261"/>
    </row>
    <row r="4" spans="3:5" ht="12.75">
      <c r="C4" s="253" t="str">
        <f>Dane!B2</f>
        <v>z dnia 8 lutego 2005 roku</v>
      </c>
      <c r="D4" s="257"/>
      <c r="E4" s="257"/>
    </row>
    <row r="5" spans="1:5" ht="18">
      <c r="A5" s="262" t="s">
        <v>115</v>
      </c>
      <c r="B5" s="263"/>
      <c r="C5" s="263"/>
      <c r="D5" s="263"/>
      <c r="E5" s="263"/>
    </row>
    <row r="6" spans="1:5" ht="18.75" thickBot="1">
      <c r="A6" s="262" t="s">
        <v>194</v>
      </c>
      <c r="B6" s="263"/>
      <c r="C6" s="263"/>
      <c r="D6" s="263"/>
      <c r="E6" s="263"/>
    </row>
    <row r="7" spans="1:5" ht="18">
      <c r="A7" s="264" t="s">
        <v>15</v>
      </c>
      <c r="B7" s="266" t="s">
        <v>79</v>
      </c>
      <c r="C7" s="268" t="s">
        <v>70</v>
      </c>
      <c r="D7" s="268" t="s">
        <v>71</v>
      </c>
      <c r="E7" s="270"/>
    </row>
    <row r="8" spans="1:5" ht="12.75">
      <c r="A8" s="265"/>
      <c r="B8" s="267"/>
      <c r="C8" s="269"/>
      <c r="D8" s="34" t="s">
        <v>72</v>
      </c>
      <c r="E8" s="38" t="s">
        <v>73</v>
      </c>
    </row>
    <row r="9" spans="1:5" ht="12.75">
      <c r="A9" s="39">
        <v>1</v>
      </c>
      <c r="B9" s="34">
        <v>2</v>
      </c>
      <c r="C9" s="34">
        <v>3</v>
      </c>
      <c r="D9" s="34">
        <v>4</v>
      </c>
      <c r="E9" s="38">
        <v>5</v>
      </c>
    </row>
    <row r="10" spans="1:5" ht="23.25">
      <c r="A10" s="40"/>
      <c r="B10" s="41" t="s">
        <v>50</v>
      </c>
      <c r="C10" s="42">
        <f>SUM(C11)</f>
        <v>450000</v>
      </c>
      <c r="D10" s="42">
        <f>SUM(D11)</f>
        <v>0</v>
      </c>
      <c r="E10" s="43">
        <f>SUM(E11)</f>
        <v>0</v>
      </c>
    </row>
    <row r="11" spans="1:5" ht="30.75" thickBot="1">
      <c r="A11" s="44" t="s">
        <v>74</v>
      </c>
      <c r="B11" s="45" t="s">
        <v>75</v>
      </c>
      <c r="C11" s="46">
        <v>450000</v>
      </c>
      <c r="D11" s="46">
        <v>0</v>
      </c>
      <c r="E11" s="47">
        <v>0</v>
      </c>
    </row>
  </sheetData>
  <mergeCells count="10">
    <mergeCell ref="A5:E5"/>
    <mergeCell ref="A6:E6"/>
    <mergeCell ref="A7:A8"/>
    <mergeCell ref="B7:B8"/>
    <mergeCell ref="C7:C8"/>
    <mergeCell ref="D7:E7"/>
    <mergeCell ref="C1:E1"/>
    <mergeCell ref="C2:E2"/>
    <mergeCell ref="C3:E3"/>
    <mergeCell ref="C4:E4"/>
  </mergeCells>
  <printOptions/>
  <pageMargins left="0.984251968503937" right="0" top="0.984251968503937" bottom="0.5905511811023623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workbookViewId="0" topLeftCell="A17">
      <selection activeCell="F22" sqref="F22"/>
    </sheetView>
  </sheetViews>
  <sheetFormatPr defaultColWidth="9.00390625" defaultRowHeight="12.75"/>
  <cols>
    <col min="1" max="1" width="4.375" style="4" customWidth="1"/>
    <col min="2" max="2" width="6.625" style="4" customWidth="1"/>
    <col min="3" max="3" width="5.75390625" style="4" customWidth="1"/>
    <col min="4" max="4" width="43.875" style="4" customWidth="1"/>
    <col min="5" max="5" width="6.875" style="124" customWidth="1"/>
    <col min="6" max="6" width="11.00390625" style="4" customWidth="1"/>
    <col min="7" max="7" width="11.125" style="4" customWidth="1"/>
    <col min="8" max="8" width="11.00390625" style="4" customWidth="1"/>
    <col min="9" max="9" width="11.375" style="4" customWidth="1"/>
    <col min="10" max="10" width="12.00390625" style="4" customWidth="1"/>
    <col min="11" max="12" width="10.00390625" style="4" customWidth="1"/>
    <col min="13" max="13" width="10.25390625" style="4" customWidth="1"/>
    <col min="14" max="14" width="12.75390625" style="4" customWidth="1"/>
    <col min="15" max="16" width="1.75390625" style="4" customWidth="1"/>
    <col min="17" max="16384" width="9.125" style="4" customWidth="1"/>
  </cols>
  <sheetData>
    <row r="1" spans="9:14" ht="12.75">
      <c r="I1" s="272" t="s">
        <v>17</v>
      </c>
      <c r="J1" s="273"/>
      <c r="K1" s="273"/>
      <c r="L1" s="273"/>
      <c r="M1" s="273"/>
      <c r="N1" s="273"/>
    </row>
    <row r="2" spans="9:14" ht="12.75">
      <c r="I2" s="274" t="str">
        <f>Dane!B1</f>
        <v>do Uchwały Nr XXIII/164/2005</v>
      </c>
      <c r="J2" s="273"/>
      <c r="K2" s="273"/>
      <c r="L2" s="273"/>
      <c r="M2" s="273"/>
      <c r="N2" s="273"/>
    </row>
    <row r="3" spans="9:14" ht="15">
      <c r="I3" s="275" t="s">
        <v>14</v>
      </c>
      <c r="J3" s="276"/>
      <c r="K3" s="276"/>
      <c r="L3" s="276"/>
      <c r="M3" s="276"/>
      <c r="N3" s="276"/>
    </row>
    <row r="4" spans="9:14" ht="12.75">
      <c r="I4" s="274" t="str">
        <f>Dane!B2</f>
        <v>z dnia 8 lutego 2005 roku</v>
      </c>
      <c r="J4" s="273"/>
      <c r="K4" s="273"/>
      <c r="L4" s="273"/>
      <c r="M4" s="273"/>
      <c r="N4" s="273"/>
    </row>
    <row r="5" spans="2:13" ht="18.75">
      <c r="B5" s="271" t="s">
        <v>162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</row>
    <row r="6" s="125" customFormat="1" ht="8.25">
      <c r="E6" s="126"/>
    </row>
    <row r="7" spans="1:14" ht="22.5" customHeight="1">
      <c r="A7" s="307" t="s">
        <v>1</v>
      </c>
      <c r="B7" s="308"/>
      <c r="C7" s="308"/>
      <c r="D7" s="309" t="s">
        <v>20</v>
      </c>
      <c r="E7" s="310" t="s">
        <v>163</v>
      </c>
      <c r="F7" s="308" t="s">
        <v>164</v>
      </c>
      <c r="G7" s="311" t="s">
        <v>165</v>
      </c>
      <c r="H7" s="312" t="s">
        <v>166</v>
      </c>
      <c r="I7" s="311" t="s">
        <v>167</v>
      </c>
      <c r="J7" s="313" t="s">
        <v>168</v>
      </c>
      <c r="K7" s="314"/>
      <c r="L7" s="314"/>
      <c r="M7" s="315"/>
      <c r="N7" s="309" t="s">
        <v>21</v>
      </c>
    </row>
    <row r="8" spans="1:14" ht="22.5" customHeight="1">
      <c r="A8" s="316" t="s">
        <v>3</v>
      </c>
      <c r="B8" s="316" t="s">
        <v>22</v>
      </c>
      <c r="C8" s="316" t="s">
        <v>7</v>
      </c>
      <c r="D8" s="309"/>
      <c r="E8" s="317" t="s">
        <v>23</v>
      </c>
      <c r="F8" s="308"/>
      <c r="G8" s="311"/>
      <c r="H8" s="312"/>
      <c r="I8" s="311"/>
      <c r="J8" s="318" t="s">
        <v>169</v>
      </c>
      <c r="K8" s="318" t="s">
        <v>170</v>
      </c>
      <c r="L8" s="318" t="s">
        <v>84</v>
      </c>
      <c r="M8" s="318" t="s">
        <v>171</v>
      </c>
      <c r="N8" s="309"/>
    </row>
    <row r="9" spans="1:14" ht="23.25" customHeight="1">
      <c r="A9" s="215">
        <v>1</v>
      </c>
      <c r="B9" s="215">
        <v>2</v>
      </c>
      <c r="C9" s="215">
        <v>3</v>
      </c>
      <c r="D9" s="215">
        <v>4</v>
      </c>
      <c r="E9" s="215">
        <v>5</v>
      </c>
      <c r="F9" s="215">
        <v>6</v>
      </c>
      <c r="G9" s="215">
        <v>7</v>
      </c>
      <c r="H9" s="215">
        <v>8</v>
      </c>
      <c r="I9" s="215">
        <v>9</v>
      </c>
      <c r="J9" s="34">
        <v>10</v>
      </c>
      <c r="K9" s="34">
        <v>11</v>
      </c>
      <c r="L9" s="34">
        <v>12</v>
      </c>
      <c r="M9" s="34">
        <v>13</v>
      </c>
      <c r="N9" s="215">
        <v>14</v>
      </c>
    </row>
    <row r="10" spans="1:14" s="124" customFormat="1" ht="18">
      <c r="A10" s="319"/>
      <c r="B10" s="320" t="s">
        <v>24</v>
      </c>
      <c r="C10" s="321"/>
      <c r="D10" s="321"/>
      <c r="E10" s="322"/>
      <c r="F10" s="323">
        <f aca="true" t="shared" si="0" ref="F10:M10">SUM(F11+F22)</f>
        <v>1413203</v>
      </c>
      <c r="G10" s="323">
        <f t="shared" si="0"/>
        <v>19861797</v>
      </c>
      <c r="H10" s="323">
        <f t="shared" si="0"/>
        <v>3988000</v>
      </c>
      <c r="I10" s="323">
        <f t="shared" si="0"/>
        <v>15873797</v>
      </c>
      <c r="J10" s="324">
        <f t="shared" si="0"/>
        <v>3157000</v>
      </c>
      <c r="K10" s="324">
        <f t="shared" si="0"/>
        <v>0</v>
      </c>
      <c r="L10" s="324">
        <f t="shared" si="0"/>
        <v>0</v>
      </c>
      <c r="M10" s="324">
        <f t="shared" si="0"/>
        <v>831000</v>
      </c>
      <c r="N10" s="325"/>
    </row>
    <row r="11" spans="1:14" ht="20.25" customHeight="1">
      <c r="A11" s="326" t="s">
        <v>25</v>
      </c>
      <c r="B11" s="327" t="s">
        <v>26</v>
      </c>
      <c r="C11" s="328"/>
      <c r="D11" s="328"/>
      <c r="E11" s="329"/>
      <c r="F11" s="179">
        <f aca="true" t="shared" si="1" ref="F11:M11">SUM(F12:F21)</f>
        <v>894500</v>
      </c>
      <c r="G11" s="179">
        <f t="shared" si="1"/>
        <v>1566500</v>
      </c>
      <c r="H11" s="179">
        <f t="shared" si="1"/>
        <v>1566500</v>
      </c>
      <c r="I11" s="179">
        <f t="shared" si="1"/>
        <v>0</v>
      </c>
      <c r="J11" s="330">
        <f t="shared" si="1"/>
        <v>1566500</v>
      </c>
      <c r="K11" s="330">
        <f t="shared" si="1"/>
        <v>0</v>
      </c>
      <c r="L11" s="330">
        <f t="shared" si="1"/>
        <v>0</v>
      </c>
      <c r="M11" s="330">
        <f t="shared" si="1"/>
        <v>0</v>
      </c>
      <c r="N11" s="331"/>
    </row>
    <row r="12" spans="1:14" s="129" customFormat="1" ht="18" customHeight="1">
      <c r="A12" s="143">
        <v>600</v>
      </c>
      <c r="B12" s="143">
        <v>60016</v>
      </c>
      <c r="C12" s="144">
        <v>6050</v>
      </c>
      <c r="D12" s="198" t="s">
        <v>29</v>
      </c>
      <c r="E12" s="332" t="s">
        <v>32</v>
      </c>
      <c r="F12" s="131">
        <v>87500</v>
      </c>
      <c r="G12" s="193">
        <v>12500</v>
      </c>
      <c r="H12" s="193">
        <v>12500</v>
      </c>
      <c r="I12" s="193">
        <f aca="true" t="shared" si="2" ref="I12:I20">G12-H12</f>
        <v>0</v>
      </c>
      <c r="J12" s="333">
        <f aca="true" t="shared" si="3" ref="J12:J20">H12-K12-L12-M12</f>
        <v>12500</v>
      </c>
      <c r="K12" s="333">
        <v>0</v>
      </c>
      <c r="L12" s="333">
        <v>0</v>
      </c>
      <c r="M12" s="333">
        <v>0</v>
      </c>
      <c r="N12" s="334" t="s">
        <v>119</v>
      </c>
    </row>
    <row r="13" spans="1:14" ht="33.75">
      <c r="A13" s="143">
        <v>600</v>
      </c>
      <c r="B13" s="143">
        <v>60016</v>
      </c>
      <c r="C13" s="144">
        <v>6050</v>
      </c>
      <c r="D13" s="335" t="s">
        <v>87</v>
      </c>
      <c r="E13" s="332" t="s">
        <v>32</v>
      </c>
      <c r="F13" s="131">
        <v>212000</v>
      </c>
      <c r="G13" s="193">
        <v>28000</v>
      </c>
      <c r="H13" s="193">
        <v>28000</v>
      </c>
      <c r="I13" s="193">
        <f t="shared" si="2"/>
        <v>0</v>
      </c>
      <c r="J13" s="333">
        <f t="shared" si="3"/>
        <v>28000</v>
      </c>
      <c r="K13" s="333">
        <v>0</v>
      </c>
      <c r="L13" s="333">
        <v>0</v>
      </c>
      <c r="M13" s="333">
        <v>0</v>
      </c>
      <c r="N13" s="334" t="s">
        <v>119</v>
      </c>
    </row>
    <row r="14" spans="1:14" ht="22.5">
      <c r="A14" s="143">
        <v>600</v>
      </c>
      <c r="B14" s="143">
        <v>60016</v>
      </c>
      <c r="C14" s="144">
        <v>6050</v>
      </c>
      <c r="D14" s="198" t="s">
        <v>30</v>
      </c>
      <c r="E14" s="332" t="s">
        <v>32</v>
      </c>
      <c r="F14" s="131">
        <v>189000</v>
      </c>
      <c r="G14" s="193">
        <v>21000</v>
      </c>
      <c r="H14" s="193">
        <v>21000</v>
      </c>
      <c r="I14" s="193">
        <f t="shared" si="2"/>
        <v>0</v>
      </c>
      <c r="J14" s="333">
        <f t="shared" si="3"/>
        <v>21000</v>
      </c>
      <c r="K14" s="333">
        <v>0</v>
      </c>
      <c r="L14" s="333">
        <v>0</v>
      </c>
      <c r="M14" s="333">
        <v>0</v>
      </c>
      <c r="N14" s="334" t="s">
        <v>119</v>
      </c>
    </row>
    <row r="15" spans="1:14" ht="22.5">
      <c r="A15" s="143">
        <v>600</v>
      </c>
      <c r="B15" s="143">
        <v>60016</v>
      </c>
      <c r="C15" s="144">
        <v>6050</v>
      </c>
      <c r="D15" s="198" t="s">
        <v>109</v>
      </c>
      <c r="E15" s="334" t="s">
        <v>32</v>
      </c>
      <c r="F15" s="193">
        <v>101000</v>
      </c>
      <c r="G15" s="193">
        <v>374000</v>
      </c>
      <c r="H15" s="193">
        <v>374000</v>
      </c>
      <c r="I15" s="193">
        <f t="shared" si="2"/>
        <v>0</v>
      </c>
      <c r="J15" s="333">
        <f t="shared" si="3"/>
        <v>374000</v>
      </c>
      <c r="K15" s="333">
        <v>0</v>
      </c>
      <c r="L15" s="333">
        <v>0</v>
      </c>
      <c r="M15" s="333">
        <v>0</v>
      </c>
      <c r="N15" s="334" t="s">
        <v>172</v>
      </c>
    </row>
    <row r="16" spans="1:14" ht="22.5">
      <c r="A16" s="143">
        <v>600</v>
      </c>
      <c r="B16" s="143">
        <v>60016</v>
      </c>
      <c r="C16" s="144">
        <v>6050</v>
      </c>
      <c r="D16" s="198" t="s">
        <v>173</v>
      </c>
      <c r="E16" s="334" t="s">
        <v>32</v>
      </c>
      <c r="F16" s="193">
        <v>298000</v>
      </c>
      <c r="G16" s="193">
        <v>812000</v>
      </c>
      <c r="H16" s="193">
        <v>812000</v>
      </c>
      <c r="I16" s="193">
        <f t="shared" si="2"/>
        <v>0</v>
      </c>
      <c r="J16" s="333">
        <f t="shared" si="3"/>
        <v>812000</v>
      </c>
      <c r="K16" s="333">
        <v>0</v>
      </c>
      <c r="L16" s="333">
        <v>0</v>
      </c>
      <c r="M16" s="333">
        <v>0</v>
      </c>
      <c r="N16" s="334" t="s">
        <v>119</v>
      </c>
    </row>
    <row r="17" spans="1:14" ht="22.5">
      <c r="A17" s="143">
        <v>600</v>
      </c>
      <c r="B17" s="143">
        <v>60016</v>
      </c>
      <c r="C17" s="144">
        <v>6050</v>
      </c>
      <c r="D17" s="198" t="s">
        <v>33</v>
      </c>
      <c r="E17" s="334" t="s">
        <v>32</v>
      </c>
      <c r="F17" s="193">
        <v>4000</v>
      </c>
      <c r="G17" s="193">
        <v>15000</v>
      </c>
      <c r="H17" s="131">
        <v>15000</v>
      </c>
      <c r="I17" s="193">
        <f t="shared" si="2"/>
        <v>0</v>
      </c>
      <c r="J17" s="333">
        <f t="shared" si="3"/>
        <v>15000</v>
      </c>
      <c r="K17" s="333">
        <v>0</v>
      </c>
      <c r="L17" s="333">
        <v>0</v>
      </c>
      <c r="M17" s="333">
        <v>0</v>
      </c>
      <c r="N17" s="334"/>
    </row>
    <row r="18" spans="1:14" ht="22.5">
      <c r="A18" s="143">
        <v>600</v>
      </c>
      <c r="B18" s="143">
        <v>60016</v>
      </c>
      <c r="C18" s="144">
        <v>6050</v>
      </c>
      <c r="D18" s="198" t="s">
        <v>37</v>
      </c>
      <c r="E18" s="334" t="s">
        <v>32</v>
      </c>
      <c r="F18" s="193">
        <v>3000</v>
      </c>
      <c r="G18" s="193">
        <v>139000</v>
      </c>
      <c r="H18" s="131">
        <v>139000</v>
      </c>
      <c r="I18" s="193">
        <f t="shared" si="2"/>
        <v>0</v>
      </c>
      <c r="J18" s="333">
        <f t="shared" si="3"/>
        <v>139000</v>
      </c>
      <c r="K18" s="333">
        <v>0</v>
      </c>
      <c r="L18" s="333">
        <v>0</v>
      </c>
      <c r="M18" s="333">
        <v>0</v>
      </c>
      <c r="N18" s="334"/>
    </row>
    <row r="19" spans="1:14" ht="12.75">
      <c r="A19" s="144">
        <v>600</v>
      </c>
      <c r="B19" s="144">
        <v>60016</v>
      </c>
      <c r="C19" s="144">
        <v>6050</v>
      </c>
      <c r="D19" s="198" t="s">
        <v>174</v>
      </c>
      <c r="E19" s="332">
        <v>2005</v>
      </c>
      <c r="F19" s="193">
        <v>0</v>
      </c>
      <c r="G19" s="193">
        <v>100000</v>
      </c>
      <c r="H19" s="193">
        <v>100000</v>
      </c>
      <c r="I19" s="193">
        <f t="shared" si="2"/>
        <v>0</v>
      </c>
      <c r="J19" s="333">
        <f t="shared" si="3"/>
        <v>100000</v>
      </c>
      <c r="K19" s="333">
        <v>0</v>
      </c>
      <c r="L19" s="333">
        <v>0</v>
      </c>
      <c r="M19" s="333">
        <v>0</v>
      </c>
      <c r="N19" s="334"/>
    </row>
    <row r="20" spans="1:14" ht="22.5">
      <c r="A20" s="143">
        <v>750</v>
      </c>
      <c r="B20" s="143">
        <v>75023</v>
      </c>
      <c r="C20" s="144">
        <v>6060</v>
      </c>
      <c r="D20" s="198" t="s">
        <v>175</v>
      </c>
      <c r="E20" s="332">
        <v>2005</v>
      </c>
      <c r="F20" s="193">
        <v>0</v>
      </c>
      <c r="G20" s="193">
        <v>55000</v>
      </c>
      <c r="H20" s="193">
        <v>55000</v>
      </c>
      <c r="I20" s="193">
        <f t="shared" si="2"/>
        <v>0</v>
      </c>
      <c r="J20" s="333">
        <f t="shared" si="3"/>
        <v>55000</v>
      </c>
      <c r="K20" s="333">
        <v>0</v>
      </c>
      <c r="L20" s="333">
        <v>0</v>
      </c>
      <c r="M20" s="333">
        <v>0</v>
      </c>
      <c r="N20" s="334"/>
    </row>
    <row r="21" spans="1:14" ht="12.75">
      <c r="A21" s="144">
        <v>754</v>
      </c>
      <c r="B21" s="144">
        <v>75414</v>
      </c>
      <c r="C21" s="144">
        <v>6060</v>
      </c>
      <c r="D21" s="198" t="s">
        <v>176</v>
      </c>
      <c r="E21" s="332">
        <v>2005</v>
      </c>
      <c r="F21" s="193">
        <v>0</v>
      </c>
      <c r="G21" s="193">
        <v>10000</v>
      </c>
      <c r="H21" s="193">
        <v>10000</v>
      </c>
      <c r="I21" s="193">
        <f>G21-H21</f>
        <v>0</v>
      </c>
      <c r="J21" s="333">
        <f>H21-K21-L21-M21</f>
        <v>10000</v>
      </c>
      <c r="K21" s="333">
        <v>0</v>
      </c>
      <c r="L21" s="333">
        <v>0</v>
      </c>
      <c r="M21" s="333">
        <v>0</v>
      </c>
      <c r="N21" s="334"/>
    </row>
    <row r="22" spans="1:14" ht="20.25">
      <c r="A22" s="326" t="s">
        <v>12</v>
      </c>
      <c r="B22" s="327" t="s">
        <v>27</v>
      </c>
      <c r="C22" s="328"/>
      <c r="D22" s="328"/>
      <c r="E22" s="329"/>
      <c r="F22" s="179">
        <f>SUM(F23:F35)</f>
        <v>518703</v>
      </c>
      <c r="G22" s="179">
        <f>SUM(G23:G35)</f>
        <v>18295297</v>
      </c>
      <c r="H22" s="179">
        <f>SUM(H23:H35)</f>
        <v>2421500</v>
      </c>
      <c r="I22" s="179">
        <f>SUM(I23:I35)</f>
        <v>15873797</v>
      </c>
      <c r="J22" s="330">
        <f>SUM(J23:J35)</f>
        <v>1590500</v>
      </c>
      <c r="K22" s="330">
        <f>SUM(K23:K35)</f>
        <v>0</v>
      </c>
      <c r="L22" s="330">
        <f>SUM(L23:L35)</f>
        <v>0</v>
      </c>
      <c r="M22" s="330">
        <f>SUM(M23:M35)</f>
        <v>831000</v>
      </c>
      <c r="N22" s="334"/>
    </row>
    <row r="23" spans="1:14" ht="22.5">
      <c r="A23" s="143">
        <v>600</v>
      </c>
      <c r="B23" s="143">
        <v>60016</v>
      </c>
      <c r="C23" s="144">
        <v>6050</v>
      </c>
      <c r="D23" s="198" t="s">
        <v>177</v>
      </c>
      <c r="E23" s="334" t="s">
        <v>88</v>
      </c>
      <c r="F23" s="193">
        <v>456000</v>
      </c>
      <c r="G23" s="193">
        <v>1600000</v>
      </c>
      <c r="H23" s="193">
        <v>791500</v>
      </c>
      <c r="I23" s="193">
        <f aca="true" t="shared" si="4" ref="I23:I35">G23-H23</f>
        <v>808500</v>
      </c>
      <c r="J23" s="333">
        <f aca="true" t="shared" si="5" ref="J23:J35">H23-K23-L23-M23</f>
        <v>200500</v>
      </c>
      <c r="K23" s="333">
        <v>0</v>
      </c>
      <c r="L23" s="333">
        <v>0</v>
      </c>
      <c r="M23" s="333">
        <v>591000</v>
      </c>
      <c r="N23" s="334" t="s">
        <v>178</v>
      </c>
    </row>
    <row r="24" spans="1:14" ht="22.5">
      <c r="A24" s="144">
        <v>600</v>
      </c>
      <c r="B24" s="144">
        <v>60016</v>
      </c>
      <c r="C24" s="144">
        <v>6050</v>
      </c>
      <c r="D24" s="198" t="s">
        <v>179</v>
      </c>
      <c r="E24" s="334" t="s">
        <v>180</v>
      </c>
      <c r="F24" s="193">
        <v>0</v>
      </c>
      <c r="G24" s="193">
        <v>400000</v>
      </c>
      <c r="H24" s="193">
        <v>25000</v>
      </c>
      <c r="I24" s="193">
        <f t="shared" si="4"/>
        <v>375000</v>
      </c>
      <c r="J24" s="333">
        <f t="shared" si="5"/>
        <v>25000</v>
      </c>
      <c r="K24" s="333">
        <v>0</v>
      </c>
      <c r="L24" s="333">
        <v>0</v>
      </c>
      <c r="M24" s="333">
        <v>0</v>
      </c>
      <c r="N24" s="334"/>
    </row>
    <row r="25" spans="1:14" ht="22.5">
      <c r="A25" s="144">
        <v>600</v>
      </c>
      <c r="B25" s="144">
        <v>60016</v>
      </c>
      <c r="C25" s="144">
        <v>6050</v>
      </c>
      <c r="D25" s="198" t="s">
        <v>181</v>
      </c>
      <c r="E25" s="334" t="s">
        <v>182</v>
      </c>
      <c r="F25" s="193">
        <v>0</v>
      </c>
      <c r="G25" s="193">
        <v>700000</v>
      </c>
      <c r="H25" s="193">
        <v>25000</v>
      </c>
      <c r="I25" s="193">
        <f>G25-H25</f>
        <v>675000</v>
      </c>
      <c r="J25" s="333">
        <f>H25-K25-L25-M25</f>
        <v>25000</v>
      </c>
      <c r="K25" s="333">
        <v>0</v>
      </c>
      <c r="L25" s="333">
        <v>0</v>
      </c>
      <c r="M25" s="333">
        <v>0</v>
      </c>
      <c r="N25" s="334"/>
    </row>
    <row r="26" spans="1:14" ht="22.5">
      <c r="A26" s="144">
        <v>600</v>
      </c>
      <c r="B26" s="144">
        <v>60016</v>
      </c>
      <c r="C26" s="144">
        <v>6050</v>
      </c>
      <c r="D26" s="198" t="s">
        <v>183</v>
      </c>
      <c r="E26" s="334" t="s">
        <v>182</v>
      </c>
      <c r="F26" s="193">
        <v>0</v>
      </c>
      <c r="G26" s="193">
        <v>150000</v>
      </c>
      <c r="H26" s="193">
        <v>25000</v>
      </c>
      <c r="I26" s="193">
        <f>G26-H26</f>
        <v>125000</v>
      </c>
      <c r="J26" s="333">
        <f>H26-K26-L26-M26</f>
        <v>25000</v>
      </c>
      <c r="K26" s="333">
        <v>0</v>
      </c>
      <c r="L26" s="333">
        <v>0</v>
      </c>
      <c r="M26" s="333">
        <v>0</v>
      </c>
      <c r="N26" s="334"/>
    </row>
    <row r="27" spans="1:14" ht="22.5">
      <c r="A27" s="144">
        <v>600</v>
      </c>
      <c r="B27" s="144">
        <v>60016</v>
      </c>
      <c r="C27" s="144">
        <v>6050</v>
      </c>
      <c r="D27" s="198" t="s">
        <v>184</v>
      </c>
      <c r="E27" s="334" t="s">
        <v>180</v>
      </c>
      <c r="F27" s="193">
        <v>0</v>
      </c>
      <c r="G27" s="193">
        <v>150000</v>
      </c>
      <c r="H27" s="193">
        <v>25000</v>
      </c>
      <c r="I27" s="193">
        <f>G27-H27</f>
        <v>125000</v>
      </c>
      <c r="J27" s="333">
        <f>H27-K27-L27-M27</f>
        <v>25000</v>
      </c>
      <c r="K27" s="333">
        <v>0</v>
      </c>
      <c r="L27" s="333">
        <v>0</v>
      </c>
      <c r="M27" s="333">
        <v>0</v>
      </c>
      <c r="N27" s="334"/>
    </row>
    <row r="28" spans="1:14" ht="22.5">
      <c r="A28" s="143">
        <v>600</v>
      </c>
      <c r="B28" s="143">
        <v>60016</v>
      </c>
      <c r="C28" s="144">
        <v>6050</v>
      </c>
      <c r="D28" s="198" t="s">
        <v>34</v>
      </c>
      <c r="E28" s="334" t="s">
        <v>88</v>
      </c>
      <c r="F28" s="193">
        <v>14703</v>
      </c>
      <c r="G28" s="193">
        <v>522297</v>
      </c>
      <c r="H28" s="193">
        <v>255000</v>
      </c>
      <c r="I28" s="131">
        <f t="shared" si="4"/>
        <v>267297</v>
      </c>
      <c r="J28" s="333">
        <f t="shared" si="5"/>
        <v>255000</v>
      </c>
      <c r="K28" s="333">
        <v>0</v>
      </c>
      <c r="L28" s="333">
        <v>0</v>
      </c>
      <c r="M28" s="333">
        <v>0</v>
      </c>
      <c r="N28" s="334"/>
    </row>
    <row r="29" spans="1:14" ht="22.5">
      <c r="A29" s="143">
        <v>600</v>
      </c>
      <c r="B29" s="143">
        <v>60016</v>
      </c>
      <c r="C29" s="144">
        <v>6050</v>
      </c>
      <c r="D29" s="198" t="s">
        <v>35</v>
      </c>
      <c r="E29" s="334" t="s">
        <v>88</v>
      </c>
      <c r="F29" s="193">
        <v>8000</v>
      </c>
      <c r="G29" s="193">
        <v>649000</v>
      </c>
      <c r="H29" s="193">
        <v>320000</v>
      </c>
      <c r="I29" s="193">
        <f t="shared" si="4"/>
        <v>329000</v>
      </c>
      <c r="J29" s="333">
        <f t="shared" si="5"/>
        <v>320000</v>
      </c>
      <c r="K29" s="333">
        <v>0</v>
      </c>
      <c r="L29" s="333">
        <v>0</v>
      </c>
      <c r="M29" s="333">
        <v>0</v>
      </c>
      <c r="N29" s="334"/>
    </row>
    <row r="30" spans="1:14" ht="22.5">
      <c r="A30" s="143">
        <v>600</v>
      </c>
      <c r="B30" s="143">
        <v>60016</v>
      </c>
      <c r="C30" s="144">
        <v>6050</v>
      </c>
      <c r="D30" s="198" t="s">
        <v>36</v>
      </c>
      <c r="E30" s="334" t="s">
        <v>88</v>
      </c>
      <c r="F30" s="193">
        <v>6000</v>
      </c>
      <c r="G30" s="193">
        <v>562000</v>
      </c>
      <c r="H30" s="193">
        <v>275000</v>
      </c>
      <c r="I30" s="193">
        <f t="shared" si="4"/>
        <v>287000</v>
      </c>
      <c r="J30" s="333">
        <f t="shared" si="5"/>
        <v>275000</v>
      </c>
      <c r="K30" s="333">
        <v>0</v>
      </c>
      <c r="L30" s="333">
        <v>0</v>
      </c>
      <c r="M30" s="333">
        <v>0</v>
      </c>
      <c r="N30" s="334"/>
    </row>
    <row r="31" spans="1:14" ht="22.5">
      <c r="A31" s="143">
        <v>801</v>
      </c>
      <c r="B31" s="143">
        <v>80101</v>
      </c>
      <c r="C31" s="144">
        <v>6050</v>
      </c>
      <c r="D31" s="198" t="s">
        <v>185</v>
      </c>
      <c r="E31" s="334" t="s">
        <v>180</v>
      </c>
      <c r="F31" s="193">
        <v>0</v>
      </c>
      <c r="G31" s="193">
        <v>500000</v>
      </c>
      <c r="H31" s="193">
        <v>250000</v>
      </c>
      <c r="I31" s="193">
        <f t="shared" si="4"/>
        <v>250000</v>
      </c>
      <c r="J31" s="333">
        <f t="shared" si="5"/>
        <v>250000</v>
      </c>
      <c r="K31" s="333">
        <v>0</v>
      </c>
      <c r="L31" s="333">
        <v>0</v>
      </c>
      <c r="M31" s="333">
        <v>0</v>
      </c>
      <c r="N31" s="334"/>
    </row>
    <row r="32" spans="1:14" ht="22.5">
      <c r="A32" s="143">
        <v>900</v>
      </c>
      <c r="B32" s="143">
        <v>90095</v>
      </c>
      <c r="C32" s="144">
        <v>6050</v>
      </c>
      <c r="D32" s="198" t="s">
        <v>31</v>
      </c>
      <c r="E32" s="332" t="s">
        <v>38</v>
      </c>
      <c r="F32" s="193">
        <v>34000</v>
      </c>
      <c r="G32" s="193">
        <v>2212000</v>
      </c>
      <c r="H32" s="193">
        <v>180000</v>
      </c>
      <c r="I32" s="193">
        <f t="shared" si="4"/>
        <v>2032000</v>
      </c>
      <c r="J32" s="333">
        <f t="shared" si="5"/>
        <v>90000</v>
      </c>
      <c r="K32" s="333">
        <v>0</v>
      </c>
      <c r="L32" s="333">
        <v>0</v>
      </c>
      <c r="M32" s="333">
        <v>90000</v>
      </c>
      <c r="N32" s="334"/>
    </row>
    <row r="33" spans="1:14" ht="22.5">
      <c r="A33" s="144">
        <v>900</v>
      </c>
      <c r="B33" s="144">
        <v>90095</v>
      </c>
      <c r="C33" s="144">
        <v>6050</v>
      </c>
      <c r="D33" s="198" t="s">
        <v>186</v>
      </c>
      <c r="E33" s="334" t="s">
        <v>187</v>
      </c>
      <c r="F33" s="193">
        <v>0</v>
      </c>
      <c r="G33" s="193">
        <v>2000000</v>
      </c>
      <c r="H33" s="193">
        <v>100000</v>
      </c>
      <c r="I33" s="193">
        <f t="shared" si="4"/>
        <v>1900000</v>
      </c>
      <c r="J33" s="333">
        <f t="shared" si="5"/>
        <v>25000</v>
      </c>
      <c r="K33" s="333">
        <v>0</v>
      </c>
      <c r="L33" s="333">
        <v>0</v>
      </c>
      <c r="M33" s="333">
        <v>75000</v>
      </c>
      <c r="N33" s="334"/>
    </row>
    <row r="34" spans="1:14" ht="22.5">
      <c r="A34" s="144">
        <v>900</v>
      </c>
      <c r="B34" s="144">
        <v>90095</v>
      </c>
      <c r="C34" s="144">
        <v>6050</v>
      </c>
      <c r="D34" s="198" t="s">
        <v>188</v>
      </c>
      <c r="E34" s="334" t="s">
        <v>187</v>
      </c>
      <c r="F34" s="193">
        <v>0</v>
      </c>
      <c r="G34" s="193">
        <v>850000</v>
      </c>
      <c r="H34" s="193">
        <v>100000</v>
      </c>
      <c r="I34" s="193">
        <f t="shared" si="4"/>
        <v>750000</v>
      </c>
      <c r="J34" s="333">
        <f t="shared" si="5"/>
        <v>25000</v>
      </c>
      <c r="K34" s="333">
        <v>0</v>
      </c>
      <c r="L34" s="333">
        <v>0</v>
      </c>
      <c r="M34" s="333">
        <v>75000</v>
      </c>
      <c r="N34" s="334"/>
    </row>
    <row r="35" spans="1:14" ht="22.5">
      <c r="A35" s="144">
        <v>926</v>
      </c>
      <c r="B35" s="144">
        <v>92601</v>
      </c>
      <c r="C35" s="144">
        <v>6050</v>
      </c>
      <c r="D35" s="198" t="s">
        <v>189</v>
      </c>
      <c r="E35" s="334" t="s">
        <v>38</v>
      </c>
      <c r="F35" s="193">
        <v>0</v>
      </c>
      <c r="G35" s="193">
        <v>8000000</v>
      </c>
      <c r="H35" s="193">
        <v>50000</v>
      </c>
      <c r="I35" s="193">
        <f t="shared" si="4"/>
        <v>7950000</v>
      </c>
      <c r="J35" s="333">
        <f t="shared" si="5"/>
        <v>50000</v>
      </c>
      <c r="K35" s="333">
        <v>0</v>
      </c>
      <c r="L35" s="333">
        <v>0</v>
      </c>
      <c r="M35" s="333">
        <v>0</v>
      </c>
      <c r="N35" s="334"/>
    </row>
    <row r="36" spans="1:14" ht="12.75">
      <c r="A36" s="7"/>
      <c r="B36" s="7"/>
      <c r="C36" s="7"/>
      <c r="D36" s="134"/>
      <c r="E36" s="132"/>
      <c r="F36" s="133"/>
      <c r="G36" s="133"/>
      <c r="H36" s="133"/>
      <c r="I36" s="133"/>
      <c r="J36" s="133"/>
      <c r="K36" s="133"/>
      <c r="L36" s="133"/>
      <c r="M36" s="133"/>
      <c r="N36" s="7"/>
    </row>
    <row r="37" spans="1:14" ht="12.75">
      <c r="A37" s="7"/>
      <c r="B37" s="7"/>
      <c r="C37" s="7"/>
      <c r="D37" s="7"/>
      <c r="E37" s="132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7"/>
      <c r="C38" s="7"/>
      <c r="D38" s="7"/>
      <c r="E38" s="132"/>
      <c r="F38" s="7"/>
      <c r="G38" s="7"/>
      <c r="H38" s="7"/>
      <c r="I38" s="7"/>
      <c r="J38" s="7"/>
      <c r="K38" s="7"/>
      <c r="L38" s="7"/>
      <c r="M38" s="7"/>
      <c r="N38" s="7"/>
    </row>
  </sheetData>
  <mergeCells count="16">
    <mergeCell ref="B11:E11"/>
    <mergeCell ref="B22:E22"/>
    <mergeCell ref="H7:H8"/>
    <mergeCell ref="I7:I8"/>
    <mergeCell ref="N7:N8"/>
    <mergeCell ref="B10:D10"/>
    <mergeCell ref="A7:C7"/>
    <mergeCell ref="D7:D8"/>
    <mergeCell ref="F7:F8"/>
    <mergeCell ref="G7:G8"/>
    <mergeCell ref="I1:N1"/>
    <mergeCell ref="I2:N2"/>
    <mergeCell ref="I3:N3"/>
    <mergeCell ref="I4:N4"/>
    <mergeCell ref="B5:M5"/>
    <mergeCell ref="J7:M7"/>
  </mergeCells>
  <printOptions/>
  <pageMargins left="0" right="0" top="0.984251968503937" bottom="0.3937007874015748" header="0" footer="0"/>
  <pageSetup horizontalDpi="600" verticalDpi="600" orientation="landscape" paperSize="9" scale="87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10" sqref="F10"/>
    </sheetView>
  </sheetViews>
  <sheetFormatPr defaultColWidth="9.00390625" defaultRowHeight="12.75"/>
  <cols>
    <col min="1" max="1" width="5.875" style="5" customWidth="1"/>
    <col min="2" max="2" width="68.75390625" style="2" customWidth="1"/>
    <col min="3" max="3" width="16.75390625" style="33" customWidth="1"/>
    <col min="4" max="5" width="2.625" style="2" customWidth="1"/>
    <col min="6" max="7" width="9.125" style="33" customWidth="1"/>
    <col min="8" max="16384" width="9.125" style="2" customWidth="1"/>
  </cols>
  <sheetData>
    <row r="1" spans="2:3" ht="12.75">
      <c r="B1" s="253" t="s">
        <v>13</v>
      </c>
      <c r="C1" s="253"/>
    </row>
    <row r="2" spans="1:3" ht="14.25">
      <c r="A2" s="31"/>
      <c r="B2" s="259" t="str">
        <f>Dane!B1</f>
        <v>do Uchwały Nr XXIII/164/2005</v>
      </c>
      <c r="C2" s="259"/>
    </row>
    <row r="3" spans="2:3" ht="15">
      <c r="B3" s="260" t="s">
        <v>14</v>
      </c>
      <c r="C3" s="260"/>
    </row>
    <row r="4" spans="2:3" ht="12.75">
      <c r="B4" s="257" t="str">
        <f>Dane!B2</f>
        <v>z dnia 8 lutego 2005 roku</v>
      </c>
      <c r="C4" s="257"/>
    </row>
    <row r="5" spans="1:3" ht="18.75">
      <c r="A5" s="277" t="s">
        <v>76</v>
      </c>
      <c r="B5" s="262"/>
      <c r="C5" s="262"/>
    </row>
    <row r="6" spans="1:7" s="5" customFormat="1" ht="15">
      <c r="A6" s="147" t="s">
        <v>15</v>
      </c>
      <c r="B6" s="147" t="s">
        <v>2</v>
      </c>
      <c r="C6" s="148" t="s">
        <v>16</v>
      </c>
      <c r="F6" s="121"/>
      <c r="G6" s="121"/>
    </row>
    <row r="7" spans="1:3" ht="15">
      <c r="A7" s="145">
        <v>1</v>
      </c>
      <c r="B7" s="32" t="s">
        <v>130</v>
      </c>
      <c r="C7" s="146">
        <f>'Załącznik Nr 1'!I7</f>
        <v>20938266</v>
      </c>
    </row>
    <row r="8" spans="1:3" ht="15">
      <c r="A8" s="145">
        <v>2</v>
      </c>
      <c r="B8" s="32" t="s">
        <v>131</v>
      </c>
      <c r="C8" s="146">
        <f>'Załacznik Nr 2'!I8</f>
        <v>22262326</v>
      </c>
    </row>
    <row r="9" spans="1:3" ht="15">
      <c r="A9" s="145">
        <v>3</v>
      </c>
      <c r="B9" s="32" t="s">
        <v>132</v>
      </c>
      <c r="C9" s="146">
        <f>SUM(C7-C8)</f>
        <v>-1324060</v>
      </c>
    </row>
    <row r="10" spans="1:7" ht="15">
      <c r="A10" s="145">
        <v>4</v>
      </c>
      <c r="B10" s="32" t="s">
        <v>133</v>
      </c>
      <c r="C10" s="146">
        <f>C11-C14</f>
        <v>1324060</v>
      </c>
      <c r="F10" s="33">
        <f>SUM(C9:C10)</f>
        <v>0</v>
      </c>
      <c r="G10" s="33" t="s">
        <v>145</v>
      </c>
    </row>
    <row r="11" spans="1:3" ht="15">
      <c r="A11" s="145">
        <v>5</v>
      </c>
      <c r="B11" s="32" t="s">
        <v>134</v>
      </c>
      <c r="C11" s="146">
        <f>SUM(C12:C13)</f>
        <v>1750000</v>
      </c>
    </row>
    <row r="12" spans="1:3" ht="15">
      <c r="A12" s="145">
        <v>6</v>
      </c>
      <c r="B12" s="32" t="s">
        <v>135</v>
      </c>
      <c r="C12" s="146">
        <v>1000000</v>
      </c>
    </row>
    <row r="13" spans="1:3" ht="15">
      <c r="A13" s="145">
        <v>7</v>
      </c>
      <c r="B13" s="32" t="s">
        <v>85</v>
      </c>
      <c r="C13" s="146">
        <v>750000</v>
      </c>
    </row>
    <row r="14" spans="1:3" ht="15">
      <c r="A14" s="145">
        <v>8</v>
      </c>
      <c r="B14" s="32" t="s">
        <v>136</v>
      </c>
      <c r="C14" s="146">
        <f>SUM(C15)</f>
        <v>425940</v>
      </c>
    </row>
    <row r="15" spans="1:3" ht="15">
      <c r="A15" s="145">
        <v>9</v>
      </c>
      <c r="B15" s="32" t="s">
        <v>137</v>
      </c>
      <c r="C15" s="146">
        <v>425940</v>
      </c>
    </row>
  </sheetData>
  <mergeCells count="5">
    <mergeCell ref="A5:C5"/>
    <mergeCell ref="B3:C3"/>
    <mergeCell ref="B4:C4"/>
    <mergeCell ref="B1:C1"/>
    <mergeCell ref="B2:C2"/>
  </mergeCells>
  <printOptions/>
  <pageMargins left="0.984251968503937" right="0" top="0.98425196850393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zoomScale="75" zoomScaleNormal="75" workbookViewId="0" topLeftCell="A1">
      <selection activeCell="I9" sqref="A1:I9"/>
    </sheetView>
  </sheetViews>
  <sheetFormatPr defaultColWidth="9.00390625" defaultRowHeight="12.75"/>
  <cols>
    <col min="1" max="1" width="4.75390625" style="3" customWidth="1"/>
    <col min="2" max="2" width="8.25390625" style="3" customWidth="1"/>
    <col min="3" max="3" width="6.25390625" style="3" customWidth="1"/>
    <col min="4" max="4" width="3.625" style="3" customWidth="1"/>
    <col min="5" max="5" width="71.75390625" style="4" customWidth="1"/>
    <col min="6" max="6" width="13.25390625" style="4" customWidth="1"/>
    <col min="7" max="8" width="12.125" style="4" customWidth="1"/>
    <col min="9" max="9" width="13.00390625" style="4" customWidth="1"/>
    <col min="10" max="11" width="2.75390625" style="4" customWidth="1"/>
    <col min="12" max="16384" width="9.125" style="2" customWidth="1"/>
  </cols>
  <sheetData>
    <row r="1" spans="5:9" ht="12.75">
      <c r="E1" s="272" t="s">
        <v>0</v>
      </c>
      <c r="F1" s="272"/>
      <c r="G1" s="272"/>
      <c r="H1" s="272"/>
      <c r="I1" s="284"/>
    </row>
    <row r="2" spans="5:9" ht="12.75">
      <c r="E2" s="274" t="str">
        <f>Dane!B1</f>
        <v>do Uchwały Nr XXIII/164/2005</v>
      </c>
      <c r="F2" s="274"/>
      <c r="G2" s="274"/>
      <c r="H2" s="274"/>
      <c r="I2" s="284"/>
    </row>
    <row r="3" spans="5:9" ht="15">
      <c r="E3" s="285" t="s">
        <v>14</v>
      </c>
      <c r="F3" s="261"/>
      <c r="G3" s="261"/>
      <c r="H3" s="261"/>
      <c r="I3" s="261"/>
    </row>
    <row r="4" spans="5:9" ht="12.75">
      <c r="E4" s="274" t="str">
        <f>Dane!B2</f>
        <v>z dnia 8 lutego 2005 roku</v>
      </c>
      <c r="F4" s="274"/>
      <c r="G4" s="274"/>
      <c r="H4" s="274"/>
      <c r="I4" s="284"/>
    </row>
    <row r="5" spans="1:9" ht="15">
      <c r="A5" s="280" t="s">
        <v>77</v>
      </c>
      <c r="B5" s="252"/>
      <c r="C5" s="252"/>
      <c r="D5" s="252"/>
      <c r="E5" s="252"/>
      <c r="F5" s="252"/>
      <c r="G5" s="252"/>
      <c r="H5" s="252"/>
      <c r="I5" s="252"/>
    </row>
    <row r="6" spans="1:11" s="6" customFormat="1" ht="25.5">
      <c r="A6" s="281" t="s">
        <v>1</v>
      </c>
      <c r="B6" s="282"/>
      <c r="C6" s="282"/>
      <c r="D6" s="283"/>
      <c r="E6" s="137" t="s">
        <v>2</v>
      </c>
      <c r="F6" s="135" t="s">
        <v>28</v>
      </c>
      <c r="G6" s="127" t="s">
        <v>9</v>
      </c>
      <c r="H6" s="127" t="s">
        <v>10</v>
      </c>
      <c r="I6" s="136" t="s">
        <v>40</v>
      </c>
      <c r="J6" s="7"/>
      <c r="K6" s="7"/>
    </row>
    <row r="7" spans="1:12" ht="15.75" thickBot="1">
      <c r="A7" s="8" t="s">
        <v>3</v>
      </c>
      <c r="B7" s="8" t="s">
        <v>8</v>
      </c>
      <c r="C7" s="8" t="s">
        <v>7</v>
      </c>
      <c r="D7" s="8" t="s">
        <v>11</v>
      </c>
      <c r="E7" s="138" t="s">
        <v>4</v>
      </c>
      <c r="F7" s="139">
        <v>20806612</v>
      </c>
      <c r="G7" s="139">
        <f>SUM(G9:G22)</f>
        <v>0</v>
      </c>
      <c r="H7" s="139">
        <f>SUM(H9:H22)</f>
        <v>131654</v>
      </c>
      <c r="I7" s="140">
        <f>SUM(F7-G7+H7)</f>
        <v>20938266</v>
      </c>
      <c r="L7" s="33">
        <f>SUM(H7-G7)</f>
        <v>131654</v>
      </c>
    </row>
    <row r="8" spans="1:9" ht="18.75" thickTop="1">
      <c r="A8" s="278" t="s">
        <v>19</v>
      </c>
      <c r="B8" s="279"/>
      <c r="C8" s="279"/>
      <c r="D8" s="279"/>
      <c r="E8" s="279"/>
      <c r="F8" s="9"/>
      <c r="G8" s="9"/>
      <c r="H8" s="10"/>
      <c r="I8" s="11"/>
    </row>
    <row r="9" spans="1:10" ht="24">
      <c r="A9" s="12">
        <v>758</v>
      </c>
      <c r="B9" s="12">
        <v>75801</v>
      </c>
      <c r="C9" s="12">
        <v>2920</v>
      </c>
      <c r="D9" s="13"/>
      <c r="E9" s="117" t="s">
        <v>110</v>
      </c>
      <c r="F9" s="15">
        <v>6770692</v>
      </c>
      <c r="G9" s="15"/>
      <c r="H9" s="15">
        <v>131654</v>
      </c>
      <c r="I9" s="16">
        <f aca="true" t="shared" si="0" ref="I9:I22">SUM(F9-G9+H9)</f>
        <v>6902346</v>
      </c>
      <c r="J9" s="7"/>
    </row>
    <row r="10" spans="1:10" ht="15">
      <c r="A10" s="118"/>
      <c r="B10" s="118"/>
      <c r="C10" s="119"/>
      <c r="D10" s="120"/>
      <c r="E10" s="117"/>
      <c r="F10" s="15"/>
      <c r="G10" s="15"/>
      <c r="H10" s="15"/>
      <c r="I10" s="16">
        <f t="shared" si="0"/>
        <v>0</v>
      </c>
      <c r="J10" s="7"/>
    </row>
    <row r="11" spans="1:10" ht="15">
      <c r="A11" s="12"/>
      <c r="B11" s="12"/>
      <c r="C11" s="12"/>
      <c r="D11" s="13"/>
      <c r="E11" s="117"/>
      <c r="F11" s="15"/>
      <c r="G11" s="15"/>
      <c r="H11" s="15"/>
      <c r="I11" s="16">
        <f t="shared" si="0"/>
        <v>0</v>
      </c>
      <c r="J11" s="7"/>
    </row>
    <row r="12" spans="1:10" ht="15">
      <c r="A12" s="12"/>
      <c r="B12" s="12"/>
      <c r="C12" s="12"/>
      <c r="D12" s="13"/>
      <c r="E12" s="117"/>
      <c r="F12" s="15"/>
      <c r="G12" s="15"/>
      <c r="H12" s="15"/>
      <c r="I12" s="16">
        <f t="shared" si="0"/>
        <v>0</v>
      </c>
      <c r="J12" s="7"/>
    </row>
    <row r="13" spans="1:10" ht="15">
      <c r="A13" s="12"/>
      <c r="B13" s="12"/>
      <c r="C13" s="12"/>
      <c r="D13" s="13"/>
      <c r="E13" s="14"/>
      <c r="F13" s="15"/>
      <c r="G13" s="15"/>
      <c r="H13" s="15"/>
      <c r="I13" s="16">
        <f t="shared" si="0"/>
        <v>0</v>
      </c>
      <c r="J13" s="7"/>
    </row>
    <row r="14" spans="1:10" ht="15">
      <c r="A14" s="12"/>
      <c r="B14" s="12"/>
      <c r="C14" s="12"/>
      <c r="D14" s="13"/>
      <c r="E14" s="117"/>
      <c r="F14" s="15"/>
      <c r="G14" s="15"/>
      <c r="H14" s="15"/>
      <c r="I14" s="16">
        <f t="shared" si="0"/>
        <v>0</v>
      </c>
      <c r="J14" s="7"/>
    </row>
    <row r="15" spans="1:10" ht="15">
      <c r="A15" s="17"/>
      <c r="B15" s="17"/>
      <c r="C15" s="12"/>
      <c r="D15" s="13"/>
      <c r="E15" s="117"/>
      <c r="F15" s="16"/>
      <c r="G15" s="15"/>
      <c r="H15" s="15"/>
      <c r="I15" s="16">
        <f t="shared" si="0"/>
        <v>0</v>
      </c>
      <c r="J15" s="7"/>
    </row>
    <row r="16" spans="1:10" ht="15">
      <c r="A16" s="118"/>
      <c r="B16" s="118"/>
      <c r="C16" s="119"/>
      <c r="D16" s="120"/>
      <c r="E16" s="117"/>
      <c r="F16" s="15"/>
      <c r="G16" s="15"/>
      <c r="H16" s="15"/>
      <c r="I16" s="16">
        <f t="shared" si="0"/>
        <v>0</v>
      </c>
      <c r="J16" s="7"/>
    </row>
    <row r="17" spans="1:10" ht="15">
      <c r="A17" s="12"/>
      <c r="B17" s="12"/>
      <c r="C17" s="12"/>
      <c r="D17" s="13"/>
      <c r="E17" s="117"/>
      <c r="F17" s="15"/>
      <c r="G17" s="15"/>
      <c r="H17" s="15"/>
      <c r="I17" s="16">
        <f t="shared" si="0"/>
        <v>0</v>
      </c>
      <c r="J17" s="7"/>
    </row>
    <row r="18" spans="1:10" ht="15">
      <c r="A18" s="12"/>
      <c r="B18" s="12"/>
      <c r="C18" s="12"/>
      <c r="D18" s="13"/>
      <c r="E18" s="14"/>
      <c r="F18" s="15"/>
      <c r="G18" s="15"/>
      <c r="H18" s="15"/>
      <c r="I18" s="16">
        <f t="shared" si="0"/>
        <v>0</v>
      </c>
      <c r="J18" s="7"/>
    </row>
    <row r="19" spans="1:10" ht="15">
      <c r="A19" s="17"/>
      <c r="B19" s="17"/>
      <c r="C19" s="12"/>
      <c r="D19" s="13"/>
      <c r="E19" s="117"/>
      <c r="F19" s="15"/>
      <c r="G19" s="15"/>
      <c r="H19" s="15"/>
      <c r="I19" s="16">
        <f t="shared" si="0"/>
        <v>0</v>
      </c>
      <c r="J19" s="7"/>
    </row>
    <row r="20" spans="1:10" ht="15">
      <c r="A20" s="12"/>
      <c r="B20" s="12"/>
      <c r="C20" s="12"/>
      <c r="D20" s="13"/>
      <c r="E20" s="117"/>
      <c r="F20" s="15"/>
      <c r="G20" s="15"/>
      <c r="H20" s="15"/>
      <c r="I20" s="16">
        <f t="shared" si="0"/>
        <v>0</v>
      </c>
      <c r="J20" s="7"/>
    </row>
    <row r="21" spans="1:10" ht="15">
      <c r="A21" s="17"/>
      <c r="B21" s="17"/>
      <c r="C21" s="12"/>
      <c r="D21" s="13"/>
      <c r="E21" s="14"/>
      <c r="F21" s="15"/>
      <c r="G21" s="15"/>
      <c r="H21" s="15"/>
      <c r="I21" s="16">
        <f t="shared" si="0"/>
        <v>0</v>
      </c>
      <c r="J21" s="7"/>
    </row>
    <row r="22" spans="1:9" ht="20.25" customHeight="1">
      <c r="A22" s="18"/>
      <c r="B22" s="18"/>
      <c r="C22" s="18"/>
      <c r="D22" s="19"/>
      <c r="E22" s="20"/>
      <c r="F22" s="21"/>
      <c r="G22" s="21"/>
      <c r="H22" s="21"/>
      <c r="I22" s="16">
        <f t="shared" si="0"/>
        <v>0</v>
      </c>
    </row>
    <row r="23" spans="5:9" ht="20.25" customHeight="1">
      <c r="E23" s="22"/>
      <c r="F23" s="23"/>
      <c r="G23" s="23"/>
      <c r="H23" s="23"/>
      <c r="I23" s="24"/>
    </row>
    <row r="24" spans="2:9" ht="25.5">
      <c r="B24" s="25"/>
      <c r="C24" s="25"/>
      <c r="D24" s="25"/>
      <c r="E24" s="26"/>
      <c r="F24" s="27"/>
      <c r="G24" s="27"/>
      <c r="H24" s="27"/>
      <c r="I24" s="27"/>
    </row>
    <row r="25" spans="5:9" ht="12.75">
      <c r="E25" s="27"/>
      <c r="F25" s="27"/>
      <c r="G25" s="27"/>
      <c r="H25" s="27"/>
      <c r="I25" s="27"/>
    </row>
    <row r="26" spans="5:9" ht="12.75">
      <c r="E26" s="27"/>
      <c r="F26" s="27"/>
      <c r="G26" s="27"/>
      <c r="H26" s="27"/>
      <c r="I26" s="27"/>
    </row>
    <row r="27" spans="5:9" ht="12.75">
      <c r="E27" s="27"/>
      <c r="F27" s="27"/>
      <c r="G27" s="27"/>
      <c r="H27" s="27"/>
      <c r="I27" s="27"/>
    </row>
    <row r="28" spans="5:9" ht="12.75">
      <c r="E28" s="27"/>
      <c r="F28" s="27"/>
      <c r="G28" s="27"/>
      <c r="H28" s="27"/>
      <c r="I28" s="27"/>
    </row>
    <row r="29" spans="5:9" ht="12.75">
      <c r="E29" s="27"/>
      <c r="F29" s="27"/>
      <c r="G29" s="27"/>
      <c r="H29" s="27"/>
      <c r="I29" s="27"/>
    </row>
    <row r="30" spans="5:9" ht="12.75">
      <c r="E30" s="27"/>
      <c r="F30" s="27"/>
      <c r="G30" s="27"/>
      <c r="H30" s="27"/>
      <c r="I30" s="27"/>
    </row>
    <row r="31" spans="5:9" ht="12.75">
      <c r="E31" s="27"/>
      <c r="F31" s="27"/>
      <c r="G31" s="27"/>
      <c r="H31" s="27"/>
      <c r="I31" s="27"/>
    </row>
    <row r="32" spans="5:9" ht="12.75">
      <c r="E32" s="27"/>
      <c r="F32" s="27"/>
      <c r="G32" s="27"/>
      <c r="H32" s="27"/>
      <c r="I32" s="27"/>
    </row>
    <row r="33" spans="5:9" ht="12.75">
      <c r="E33" s="27"/>
      <c r="F33" s="27"/>
      <c r="G33" s="27"/>
      <c r="H33" s="27"/>
      <c r="I33" s="27"/>
    </row>
    <row r="34" spans="5:9" ht="12.75">
      <c r="E34" s="27"/>
      <c r="F34" s="27"/>
      <c r="G34" s="27"/>
      <c r="H34" s="27"/>
      <c r="I34" s="27"/>
    </row>
    <row r="35" spans="5:9" ht="12.75">
      <c r="E35" s="27"/>
      <c r="F35" s="27"/>
      <c r="G35" s="27"/>
      <c r="H35" s="27"/>
      <c r="I35" s="27"/>
    </row>
    <row r="36" spans="5:9" ht="12.75">
      <c r="E36" s="27"/>
      <c r="F36" s="27"/>
      <c r="G36" s="27"/>
      <c r="H36" s="27"/>
      <c r="I36" s="27"/>
    </row>
    <row r="37" spans="5:9" ht="12.75">
      <c r="E37" s="27"/>
      <c r="F37" s="27"/>
      <c r="G37" s="27"/>
      <c r="H37" s="27"/>
      <c r="I37" s="27"/>
    </row>
    <row r="38" spans="5:9" ht="12.75">
      <c r="E38" s="27"/>
      <c r="F38" s="27"/>
      <c r="G38" s="27"/>
      <c r="H38" s="27"/>
      <c r="I38" s="27"/>
    </row>
    <row r="39" spans="5:9" ht="12.75">
      <c r="E39" s="27"/>
      <c r="F39" s="27"/>
      <c r="G39" s="27"/>
      <c r="H39" s="27"/>
      <c r="I39" s="27"/>
    </row>
    <row r="40" spans="5:9" ht="12.75">
      <c r="E40" s="27"/>
      <c r="F40" s="27"/>
      <c r="G40" s="27"/>
      <c r="H40" s="27"/>
      <c r="I40" s="27"/>
    </row>
    <row r="41" spans="5:9" ht="12.75">
      <c r="E41" s="27"/>
      <c r="F41" s="27"/>
      <c r="G41" s="27"/>
      <c r="H41" s="27"/>
      <c r="I41" s="27"/>
    </row>
    <row r="42" spans="5:9" ht="12.75">
      <c r="E42" s="27"/>
      <c r="F42" s="27"/>
      <c r="G42" s="27"/>
      <c r="H42" s="27"/>
      <c r="I42" s="27"/>
    </row>
    <row r="43" spans="5:9" ht="12.75">
      <c r="E43" s="27"/>
      <c r="F43" s="27"/>
      <c r="G43" s="27"/>
      <c r="H43" s="27"/>
      <c r="I43" s="27"/>
    </row>
    <row r="44" spans="5:9" ht="12.75">
      <c r="E44" s="27"/>
      <c r="F44" s="27"/>
      <c r="G44" s="27"/>
      <c r="H44" s="27"/>
      <c r="I44" s="27"/>
    </row>
    <row r="45" spans="5:9" ht="12.75">
      <c r="E45" s="27"/>
      <c r="F45" s="27"/>
      <c r="G45" s="27"/>
      <c r="H45" s="27"/>
      <c r="I45" s="27"/>
    </row>
    <row r="46" spans="5:9" ht="12.75">
      <c r="E46" s="27"/>
      <c r="F46" s="27"/>
      <c r="G46" s="27"/>
      <c r="H46" s="27"/>
      <c r="I46" s="27"/>
    </row>
    <row r="47" spans="5:9" ht="12.75">
      <c r="E47" s="27"/>
      <c r="F47" s="27"/>
      <c r="G47" s="27"/>
      <c r="H47" s="27"/>
      <c r="I47" s="27"/>
    </row>
    <row r="48" spans="5:9" ht="12.75">
      <c r="E48" s="27"/>
      <c r="F48" s="27"/>
      <c r="G48" s="27"/>
      <c r="H48" s="27"/>
      <c r="I48" s="27"/>
    </row>
  </sheetData>
  <sheetProtection/>
  <mergeCells count="7">
    <mergeCell ref="A8:E8"/>
    <mergeCell ref="A5:I5"/>
    <mergeCell ref="A6:D6"/>
    <mergeCell ref="E1:I1"/>
    <mergeCell ref="E2:I2"/>
    <mergeCell ref="E3:I3"/>
    <mergeCell ref="E4:I4"/>
  </mergeCells>
  <printOptions/>
  <pageMargins left="0" right="0" top="0.3937007874015748" bottom="0.5905511811023623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86"/>
  <sheetViews>
    <sheetView zoomScale="75" zoomScaleNormal="75" workbookViewId="0" topLeftCell="A2">
      <selection activeCell="I20" sqref="A1:I20"/>
    </sheetView>
  </sheetViews>
  <sheetFormatPr defaultColWidth="9.00390625" defaultRowHeight="12.75"/>
  <cols>
    <col min="1" max="1" width="5.375" style="28" customWidth="1"/>
    <col min="2" max="2" width="7.625" style="28" customWidth="1"/>
    <col min="3" max="3" width="6.00390625" style="28" customWidth="1"/>
    <col min="4" max="4" width="4.125" style="28" customWidth="1"/>
    <col min="5" max="5" width="70.75390625" style="4" customWidth="1"/>
    <col min="6" max="6" width="13.75390625" style="4" customWidth="1"/>
    <col min="7" max="8" width="11.875" style="4" customWidth="1"/>
    <col min="9" max="9" width="13.75390625" style="27" customWidth="1"/>
    <col min="10" max="11" width="2.75390625" style="4" customWidth="1"/>
    <col min="12" max="12" width="9.125" style="2" customWidth="1"/>
    <col min="13" max="13" width="13.75390625" style="2" customWidth="1"/>
    <col min="14" max="16384" width="9.125" style="2" customWidth="1"/>
  </cols>
  <sheetData>
    <row r="1" ht="12.75" hidden="1"/>
    <row r="2" spans="5:9" ht="12.75">
      <c r="E2" s="272" t="s">
        <v>5</v>
      </c>
      <c r="F2" s="289"/>
      <c r="G2" s="289"/>
      <c r="H2" s="289"/>
      <c r="I2" s="289"/>
    </row>
    <row r="3" spans="5:9" ht="12.75">
      <c r="E3" s="274" t="str">
        <f>Dane!B1</f>
        <v>do Uchwały Nr XXIII/164/2005</v>
      </c>
      <c r="F3" s="289"/>
      <c r="G3" s="289"/>
      <c r="H3" s="289"/>
      <c r="I3" s="289"/>
    </row>
    <row r="4" spans="5:9" ht="15">
      <c r="E4" s="285" t="s">
        <v>14</v>
      </c>
      <c r="F4" s="261"/>
      <c r="G4" s="261"/>
      <c r="H4" s="261"/>
      <c r="I4" s="261"/>
    </row>
    <row r="5" spans="5:9" ht="12.75">
      <c r="E5" s="274" t="str">
        <f>Dane!B2</f>
        <v>z dnia 8 lutego 2005 roku</v>
      </c>
      <c r="F5" s="289"/>
      <c r="G5" s="289"/>
      <c r="H5" s="289"/>
      <c r="I5" s="289"/>
    </row>
    <row r="6" spans="1:9" ht="15">
      <c r="A6" s="280" t="s">
        <v>78</v>
      </c>
      <c r="B6" s="286"/>
      <c r="C6" s="286"/>
      <c r="D6" s="286"/>
      <c r="E6" s="286"/>
      <c r="F6" s="286"/>
      <c r="G6" s="286"/>
      <c r="H6" s="286"/>
      <c r="I6" s="252"/>
    </row>
    <row r="7" spans="1:13" ht="25.5">
      <c r="A7" s="287" t="s">
        <v>1</v>
      </c>
      <c r="B7" s="282"/>
      <c r="C7" s="282"/>
      <c r="D7" s="288"/>
      <c r="E7" s="137" t="s">
        <v>2</v>
      </c>
      <c r="F7" s="135" t="s">
        <v>28</v>
      </c>
      <c r="G7" s="127" t="s">
        <v>9</v>
      </c>
      <c r="H7" s="127" t="s">
        <v>10</v>
      </c>
      <c r="I7" s="136" t="s">
        <v>41</v>
      </c>
      <c r="L7" s="33">
        <f>'Załącznik Nr 1'!L7-'Załacznik Nr 2'!L8</f>
        <v>0</v>
      </c>
      <c r="M7" s="2" t="s">
        <v>145</v>
      </c>
    </row>
    <row r="8" spans="1:13" ht="18.75" thickBot="1">
      <c r="A8" s="8" t="s">
        <v>3</v>
      </c>
      <c r="B8" s="8" t="s">
        <v>8</v>
      </c>
      <c r="C8" s="8" t="s">
        <v>7</v>
      </c>
      <c r="D8" s="8" t="s">
        <v>11</v>
      </c>
      <c r="E8" s="138" t="s">
        <v>6</v>
      </c>
      <c r="F8" s="139">
        <v>22130672</v>
      </c>
      <c r="G8" s="139">
        <f>SUM(G10:G80)</f>
        <v>0</v>
      </c>
      <c r="H8" s="139">
        <f>SUM(H10:H80)</f>
        <v>131654</v>
      </c>
      <c r="I8" s="140">
        <f>SUM(F8-G8+H8)</f>
        <v>22262326</v>
      </c>
      <c r="L8" s="33">
        <f>H8-G8</f>
        <v>131654</v>
      </c>
      <c r="M8" s="29"/>
    </row>
    <row r="9" spans="1:9" ht="15.75" thickTop="1">
      <c r="A9" s="278" t="s">
        <v>18</v>
      </c>
      <c r="B9" s="279"/>
      <c r="C9" s="279"/>
      <c r="D9" s="279"/>
      <c r="E9" s="279"/>
      <c r="F9" s="128"/>
      <c r="G9" s="128"/>
      <c r="H9" s="141"/>
      <c r="I9" s="142"/>
    </row>
    <row r="10" spans="1:9" ht="15">
      <c r="A10" s="119">
        <v>801</v>
      </c>
      <c r="B10" s="119">
        <v>80101</v>
      </c>
      <c r="C10" s="118">
        <v>4210</v>
      </c>
      <c r="D10" s="13"/>
      <c r="E10" s="123" t="s">
        <v>116</v>
      </c>
      <c r="F10" s="15">
        <v>200000</v>
      </c>
      <c r="G10" s="15"/>
      <c r="H10" s="15">
        <v>10100</v>
      </c>
      <c r="I10" s="16">
        <f aca="true" t="shared" si="0" ref="I10:I23">SUM(F10-G10+H10)</f>
        <v>210100</v>
      </c>
    </row>
    <row r="11" spans="1:9" ht="15">
      <c r="A11" s="119">
        <v>801</v>
      </c>
      <c r="B11" s="119">
        <v>80101</v>
      </c>
      <c r="C11" s="118">
        <v>4270</v>
      </c>
      <c r="D11" s="120"/>
      <c r="E11" s="123" t="s">
        <v>138</v>
      </c>
      <c r="F11" s="15">
        <v>10000</v>
      </c>
      <c r="G11" s="15"/>
      <c r="H11" s="15">
        <v>30000</v>
      </c>
      <c r="I11" s="16">
        <f t="shared" si="0"/>
        <v>40000</v>
      </c>
    </row>
    <row r="12" spans="1:9" ht="24">
      <c r="A12" s="119">
        <v>801</v>
      </c>
      <c r="B12" s="119">
        <v>80101</v>
      </c>
      <c r="C12" s="17">
        <v>4440</v>
      </c>
      <c r="D12" s="13"/>
      <c r="E12" s="123" t="s">
        <v>141</v>
      </c>
      <c r="F12" s="15">
        <v>204860</v>
      </c>
      <c r="G12" s="15"/>
      <c r="H12" s="15">
        <v>11000</v>
      </c>
      <c r="I12" s="16">
        <f t="shared" si="0"/>
        <v>215860</v>
      </c>
    </row>
    <row r="13" spans="1:9" ht="15">
      <c r="A13" s="119">
        <v>801</v>
      </c>
      <c r="B13" s="119">
        <v>80104</v>
      </c>
      <c r="C13" s="118">
        <v>4210</v>
      </c>
      <c r="D13" s="13"/>
      <c r="E13" s="123" t="s">
        <v>128</v>
      </c>
      <c r="F13" s="15">
        <v>30000</v>
      </c>
      <c r="G13" s="15"/>
      <c r="H13" s="15">
        <v>8000</v>
      </c>
      <c r="I13" s="16">
        <f t="shared" si="0"/>
        <v>38000</v>
      </c>
    </row>
    <row r="14" spans="1:9" ht="15">
      <c r="A14" s="119">
        <v>801</v>
      </c>
      <c r="B14" s="119">
        <v>80104</v>
      </c>
      <c r="C14" s="17">
        <v>4270</v>
      </c>
      <c r="D14" s="120"/>
      <c r="E14" s="123" t="s">
        <v>139</v>
      </c>
      <c r="F14" s="15">
        <v>9182</v>
      </c>
      <c r="G14" s="15"/>
      <c r="H14" s="15">
        <v>30654</v>
      </c>
      <c r="I14" s="16">
        <f t="shared" si="0"/>
        <v>39836</v>
      </c>
    </row>
    <row r="15" spans="1:9" ht="15">
      <c r="A15" s="119">
        <v>801</v>
      </c>
      <c r="B15" s="119">
        <v>80104</v>
      </c>
      <c r="C15" s="118">
        <v>4300</v>
      </c>
      <c r="D15" s="13"/>
      <c r="E15" s="123" t="s">
        <v>127</v>
      </c>
      <c r="F15" s="15">
        <v>8000</v>
      </c>
      <c r="G15" s="15"/>
      <c r="H15" s="15">
        <v>6000</v>
      </c>
      <c r="I15" s="16">
        <f t="shared" si="0"/>
        <v>14000</v>
      </c>
    </row>
    <row r="16" spans="1:9" ht="24">
      <c r="A16" s="119">
        <v>801</v>
      </c>
      <c r="B16" s="119">
        <v>80104</v>
      </c>
      <c r="C16" s="17">
        <v>4440</v>
      </c>
      <c r="D16" s="13"/>
      <c r="E16" s="123" t="s">
        <v>142</v>
      </c>
      <c r="F16" s="15">
        <v>57120</v>
      </c>
      <c r="G16" s="15"/>
      <c r="H16" s="15">
        <v>8500</v>
      </c>
      <c r="I16" s="16">
        <f t="shared" si="0"/>
        <v>65620</v>
      </c>
    </row>
    <row r="17" spans="1:13" ht="15">
      <c r="A17" s="12">
        <v>801</v>
      </c>
      <c r="B17" s="12">
        <v>80110</v>
      </c>
      <c r="C17" s="118">
        <v>4210</v>
      </c>
      <c r="D17" s="13"/>
      <c r="E17" s="123" t="s">
        <v>144</v>
      </c>
      <c r="F17" s="15">
        <v>30000</v>
      </c>
      <c r="G17" s="15"/>
      <c r="H17" s="15">
        <v>8000</v>
      </c>
      <c r="I17" s="16">
        <f t="shared" si="0"/>
        <v>38000</v>
      </c>
      <c r="M17" s="33"/>
    </row>
    <row r="18" spans="1:9" ht="15">
      <c r="A18" s="12">
        <v>801</v>
      </c>
      <c r="B18" s="12">
        <v>80110</v>
      </c>
      <c r="C18" s="17">
        <v>4270</v>
      </c>
      <c r="D18" s="13"/>
      <c r="E18" s="123" t="s">
        <v>140</v>
      </c>
      <c r="F18" s="15">
        <v>10000</v>
      </c>
      <c r="G18" s="15"/>
      <c r="H18" s="15">
        <v>10000</v>
      </c>
      <c r="I18" s="16">
        <f t="shared" si="0"/>
        <v>20000</v>
      </c>
    </row>
    <row r="19" spans="1:9" ht="15">
      <c r="A19" s="12">
        <v>801</v>
      </c>
      <c r="B19" s="12">
        <v>80110</v>
      </c>
      <c r="C19" s="17">
        <v>4440</v>
      </c>
      <c r="D19" s="120"/>
      <c r="E19" s="123" t="s">
        <v>143</v>
      </c>
      <c r="F19" s="15">
        <v>89260</v>
      </c>
      <c r="G19" s="15"/>
      <c r="H19" s="15">
        <v>6000</v>
      </c>
      <c r="I19" s="16">
        <f t="shared" si="0"/>
        <v>95260</v>
      </c>
    </row>
    <row r="20" spans="1:9" ht="24">
      <c r="A20" s="12">
        <v>854</v>
      </c>
      <c r="B20" s="12">
        <v>85401</v>
      </c>
      <c r="C20" s="17">
        <v>4440</v>
      </c>
      <c r="D20" s="13"/>
      <c r="E20" s="123" t="s">
        <v>146</v>
      </c>
      <c r="F20" s="16">
        <v>8790</v>
      </c>
      <c r="G20" s="16"/>
      <c r="H20" s="15">
        <v>3400</v>
      </c>
      <c r="I20" s="16">
        <f t="shared" si="0"/>
        <v>12190</v>
      </c>
    </row>
    <row r="21" spans="1:9" ht="15">
      <c r="A21" s="119"/>
      <c r="B21" s="119"/>
      <c r="C21" s="118"/>
      <c r="D21" s="13"/>
      <c r="E21" s="123"/>
      <c r="F21" s="15"/>
      <c r="G21" s="15"/>
      <c r="H21" s="15"/>
      <c r="I21" s="16">
        <f t="shared" si="0"/>
        <v>0</v>
      </c>
    </row>
    <row r="22" spans="1:9" ht="15">
      <c r="A22" s="12"/>
      <c r="B22" s="12"/>
      <c r="C22" s="118"/>
      <c r="D22" s="13"/>
      <c r="E22" s="123"/>
      <c r="F22" s="15"/>
      <c r="G22" s="15"/>
      <c r="H22" s="15"/>
      <c r="I22" s="16">
        <f t="shared" si="0"/>
        <v>0</v>
      </c>
    </row>
    <row r="23" spans="1:9" ht="15">
      <c r="A23" s="12"/>
      <c r="B23" s="12"/>
      <c r="C23" s="17"/>
      <c r="D23" s="13"/>
      <c r="E23" s="123"/>
      <c r="F23" s="15"/>
      <c r="G23" s="15"/>
      <c r="H23" s="15"/>
      <c r="I23" s="16">
        <f t="shared" si="0"/>
        <v>0</v>
      </c>
    </row>
    <row r="24" spans="1:9" ht="15">
      <c r="A24" s="17"/>
      <c r="B24" s="17"/>
      <c r="C24" s="17"/>
      <c r="D24" s="13"/>
      <c r="E24" s="14"/>
      <c r="F24" s="15"/>
      <c r="G24" s="15"/>
      <c r="H24" s="15"/>
      <c r="I24" s="16">
        <f aca="true" t="shared" si="1" ref="I24:I73">SUM(F24-G24+H24)</f>
        <v>0</v>
      </c>
    </row>
    <row r="25" spans="1:9" ht="15">
      <c r="A25" s="119"/>
      <c r="B25" s="119"/>
      <c r="C25" s="118"/>
      <c r="D25" s="13"/>
      <c r="E25" s="14"/>
      <c r="F25" s="15"/>
      <c r="G25" s="15"/>
      <c r="H25" s="15"/>
      <c r="I25" s="16">
        <f t="shared" si="1"/>
        <v>0</v>
      </c>
    </row>
    <row r="26" spans="1:9" ht="15">
      <c r="A26" s="17"/>
      <c r="B26" s="17"/>
      <c r="C26" s="17"/>
      <c r="D26" s="13"/>
      <c r="E26" s="14"/>
      <c r="F26" s="15"/>
      <c r="G26" s="15"/>
      <c r="H26" s="15"/>
      <c r="I26" s="16">
        <f t="shared" si="1"/>
        <v>0</v>
      </c>
    </row>
    <row r="27" spans="1:9" ht="15">
      <c r="A27" s="12"/>
      <c r="B27" s="12"/>
      <c r="C27" s="17"/>
      <c r="D27" s="13"/>
      <c r="E27" s="14"/>
      <c r="F27" s="15"/>
      <c r="G27" s="15"/>
      <c r="H27" s="15"/>
      <c r="I27" s="16">
        <f t="shared" si="1"/>
        <v>0</v>
      </c>
    </row>
    <row r="28" spans="1:9" ht="15">
      <c r="A28" s="17"/>
      <c r="B28" s="17"/>
      <c r="C28" s="118"/>
      <c r="D28" s="13"/>
      <c r="E28" s="14"/>
      <c r="F28" s="15"/>
      <c r="G28" s="15"/>
      <c r="H28" s="15"/>
      <c r="I28" s="16">
        <f t="shared" si="1"/>
        <v>0</v>
      </c>
    </row>
    <row r="29" spans="1:9" ht="15">
      <c r="A29" s="12"/>
      <c r="B29" s="12"/>
      <c r="C29" s="17"/>
      <c r="D29" s="13"/>
      <c r="E29" s="14"/>
      <c r="F29" s="15"/>
      <c r="G29" s="15"/>
      <c r="H29" s="15"/>
      <c r="I29" s="16">
        <f t="shared" si="1"/>
        <v>0</v>
      </c>
    </row>
    <row r="30" spans="1:9" ht="15">
      <c r="A30" s="17"/>
      <c r="B30" s="17"/>
      <c r="C30" s="17"/>
      <c r="D30" s="13"/>
      <c r="E30" s="14"/>
      <c r="F30" s="15"/>
      <c r="G30" s="15"/>
      <c r="H30" s="15"/>
      <c r="I30" s="16">
        <f t="shared" si="1"/>
        <v>0</v>
      </c>
    </row>
    <row r="31" spans="1:9" ht="15">
      <c r="A31" s="12"/>
      <c r="B31" s="12"/>
      <c r="C31" s="17"/>
      <c r="D31" s="13"/>
      <c r="E31" s="14"/>
      <c r="F31" s="15"/>
      <c r="G31" s="15"/>
      <c r="H31" s="15"/>
      <c r="I31" s="16">
        <f t="shared" si="1"/>
        <v>0</v>
      </c>
    </row>
    <row r="32" spans="1:9" ht="15">
      <c r="A32" s="12"/>
      <c r="B32" s="12"/>
      <c r="C32" s="118"/>
      <c r="D32" s="13"/>
      <c r="E32" s="14"/>
      <c r="F32" s="15"/>
      <c r="G32" s="15"/>
      <c r="H32" s="15"/>
      <c r="I32" s="16">
        <f t="shared" si="1"/>
        <v>0</v>
      </c>
    </row>
    <row r="33" spans="1:9" ht="15">
      <c r="A33" s="12"/>
      <c r="B33" s="12"/>
      <c r="C33" s="17"/>
      <c r="D33" s="13"/>
      <c r="E33" s="14"/>
      <c r="F33" s="15"/>
      <c r="G33" s="15"/>
      <c r="H33" s="15"/>
      <c r="I33" s="16">
        <f t="shared" si="1"/>
        <v>0</v>
      </c>
    </row>
    <row r="34" spans="1:9" ht="15">
      <c r="A34" s="12"/>
      <c r="B34" s="12"/>
      <c r="C34" s="17"/>
      <c r="D34" s="13"/>
      <c r="E34" s="14"/>
      <c r="F34" s="15"/>
      <c r="G34" s="15"/>
      <c r="H34" s="15"/>
      <c r="I34" s="16">
        <f t="shared" si="1"/>
        <v>0</v>
      </c>
    </row>
    <row r="35" spans="1:9" ht="15">
      <c r="A35" s="17"/>
      <c r="B35" s="17"/>
      <c r="C35" s="17"/>
      <c r="D35" s="13"/>
      <c r="E35" s="14"/>
      <c r="F35" s="15"/>
      <c r="G35" s="15"/>
      <c r="H35" s="15"/>
      <c r="I35" s="16">
        <f t="shared" si="1"/>
        <v>0</v>
      </c>
    </row>
    <row r="36" spans="1:9" ht="15">
      <c r="A36" s="17"/>
      <c r="B36" s="17"/>
      <c r="C36" s="17"/>
      <c r="D36" s="13"/>
      <c r="E36" s="14"/>
      <c r="F36" s="15"/>
      <c r="G36" s="15"/>
      <c r="H36" s="15"/>
      <c r="I36" s="16">
        <f t="shared" si="1"/>
        <v>0</v>
      </c>
    </row>
    <row r="37" spans="1:9" ht="15">
      <c r="A37" s="12"/>
      <c r="B37" s="12"/>
      <c r="C37" s="118"/>
      <c r="D37" s="13"/>
      <c r="E37" s="14"/>
      <c r="F37" s="15"/>
      <c r="G37" s="15"/>
      <c r="H37" s="15"/>
      <c r="I37" s="16">
        <f t="shared" si="1"/>
        <v>0</v>
      </c>
    </row>
    <row r="38" spans="1:9" ht="15">
      <c r="A38" s="12"/>
      <c r="B38" s="12"/>
      <c r="C38" s="17"/>
      <c r="D38" s="13"/>
      <c r="E38" s="14"/>
      <c r="F38" s="15"/>
      <c r="G38" s="15"/>
      <c r="H38" s="15"/>
      <c r="I38" s="16">
        <f t="shared" si="1"/>
        <v>0</v>
      </c>
    </row>
    <row r="39" spans="1:9" ht="15">
      <c r="A39" s="12"/>
      <c r="B39" s="12"/>
      <c r="C39" s="17"/>
      <c r="D39" s="13"/>
      <c r="E39" s="14"/>
      <c r="F39" s="15"/>
      <c r="G39" s="15"/>
      <c r="H39" s="15"/>
      <c r="I39" s="16">
        <f t="shared" si="1"/>
        <v>0</v>
      </c>
    </row>
    <row r="40" spans="1:9" ht="15">
      <c r="A40" s="17"/>
      <c r="B40" s="17"/>
      <c r="C40" s="17"/>
      <c r="D40" s="13"/>
      <c r="E40" s="14"/>
      <c r="F40" s="15"/>
      <c r="G40" s="15"/>
      <c r="H40" s="15"/>
      <c r="I40" s="16">
        <f t="shared" si="1"/>
        <v>0</v>
      </c>
    </row>
    <row r="41" spans="1:9" ht="15">
      <c r="A41" s="17"/>
      <c r="B41" s="17"/>
      <c r="C41" s="17"/>
      <c r="D41" s="13"/>
      <c r="E41" s="14"/>
      <c r="F41" s="15"/>
      <c r="G41" s="15"/>
      <c r="H41" s="15"/>
      <c r="I41" s="16">
        <f t="shared" si="1"/>
        <v>0</v>
      </c>
    </row>
    <row r="42" spans="1:9" ht="15">
      <c r="A42" s="17"/>
      <c r="B42" s="17"/>
      <c r="C42" s="17"/>
      <c r="D42" s="13"/>
      <c r="E42" s="14"/>
      <c r="F42" s="15"/>
      <c r="G42" s="15"/>
      <c r="H42" s="15"/>
      <c r="I42" s="16">
        <f t="shared" si="1"/>
        <v>0</v>
      </c>
    </row>
    <row r="43" spans="1:9" ht="15">
      <c r="A43" s="12"/>
      <c r="B43" s="12"/>
      <c r="C43" s="17"/>
      <c r="D43" s="13"/>
      <c r="E43" s="14"/>
      <c r="F43" s="16"/>
      <c r="G43" s="16"/>
      <c r="H43" s="15"/>
      <c r="I43" s="16">
        <f t="shared" si="1"/>
        <v>0</v>
      </c>
    </row>
    <row r="44" spans="1:13" ht="15">
      <c r="A44" s="119"/>
      <c r="B44" s="119"/>
      <c r="C44" s="17"/>
      <c r="D44" s="120"/>
      <c r="E44" s="123"/>
      <c r="F44" s="15"/>
      <c r="G44" s="15"/>
      <c r="H44" s="15"/>
      <c r="I44" s="16">
        <f t="shared" si="1"/>
        <v>0</v>
      </c>
      <c r="M44" s="33"/>
    </row>
    <row r="45" spans="1:9" ht="15">
      <c r="A45" s="17"/>
      <c r="B45" s="17"/>
      <c r="C45" s="17"/>
      <c r="D45" s="13"/>
      <c r="E45" s="14"/>
      <c r="F45" s="15"/>
      <c r="G45" s="15"/>
      <c r="H45" s="15"/>
      <c r="I45" s="16">
        <f t="shared" si="1"/>
        <v>0</v>
      </c>
    </row>
    <row r="46" spans="1:9" ht="15">
      <c r="A46" s="17"/>
      <c r="B46" s="17"/>
      <c r="C46" s="118"/>
      <c r="D46" s="13"/>
      <c r="E46" s="14"/>
      <c r="F46" s="15"/>
      <c r="G46" s="15"/>
      <c r="H46" s="15"/>
      <c r="I46" s="16">
        <f t="shared" si="1"/>
        <v>0</v>
      </c>
    </row>
    <row r="47" spans="1:13" ht="15">
      <c r="A47" s="119"/>
      <c r="B47" s="119"/>
      <c r="C47" s="118"/>
      <c r="D47" s="120"/>
      <c r="E47" s="14"/>
      <c r="F47" s="15"/>
      <c r="G47" s="15"/>
      <c r="H47" s="15"/>
      <c r="I47" s="16">
        <f t="shared" si="1"/>
        <v>0</v>
      </c>
      <c r="M47" s="33"/>
    </row>
    <row r="48" spans="1:9" ht="15">
      <c r="A48" s="119"/>
      <c r="B48" s="17"/>
      <c r="C48" s="118"/>
      <c r="D48" s="13"/>
      <c r="E48" s="14"/>
      <c r="F48" s="15"/>
      <c r="G48" s="15"/>
      <c r="H48" s="15"/>
      <c r="I48" s="16">
        <f t="shared" si="1"/>
        <v>0</v>
      </c>
    </row>
    <row r="49" spans="1:9" ht="15">
      <c r="A49" s="119"/>
      <c r="B49" s="17"/>
      <c r="C49" s="17"/>
      <c r="D49" s="13"/>
      <c r="E49" s="14"/>
      <c r="F49" s="15"/>
      <c r="G49" s="15"/>
      <c r="H49" s="15"/>
      <c r="I49" s="16">
        <f t="shared" si="1"/>
        <v>0</v>
      </c>
    </row>
    <row r="50" spans="1:9" ht="15">
      <c r="A50" s="119"/>
      <c r="B50" s="17"/>
      <c r="C50" s="17"/>
      <c r="D50" s="13"/>
      <c r="E50" s="14"/>
      <c r="F50" s="15"/>
      <c r="G50" s="15"/>
      <c r="H50" s="15"/>
      <c r="I50" s="16">
        <f t="shared" si="1"/>
        <v>0</v>
      </c>
    </row>
    <row r="51" spans="1:9" ht="15">
      <c r="A51" s="17"/>
      <c r="B51" s="17"/>
      <c r="C51" s="17"/>
      <c r="D51" s="13"/>
      <c r="E51" s="14"/>
      <c r="F51" s="15"/>
      <c r="G51" s="15"/>
      <c r="H51" s="15"/>
      <c r="I51" s="16">
        <f t="shared" si="1"/>
        <v>0</v>
      </c>
    </row>
    <row r="52" spans="1:9" ht="15">
      <c r="A52" s="17"/>
      <c r="B52" s="17"/>
      <c r="C52" s="17"/>
      <c r="D52" s="13"/>
      <c r="E52" s="14"/>
      <c r="F52" s="15"/>
      <c r="G52" s="15"/>
      <c r="H52" s="15"/>
      <c r="I52" s="16">
        <f t="shared" si="1"/>
        <v>0</v>
      </c>
    </row>
    <row r="53" spans="1:9" ht="15">
      <c r="A53" s="17"/>
      <c r="B53" s="17"/>
      <c r="C53" s="17"/>
      <c r="D53" s="13"/>
      <c r="E53" s="14"/>
      <c r="F53" s="15"/>
      <c r="G53" s="15"/>
      <c r="H53" s="15"/>
      <c r="I53" s="16">
        <f t="shared" si="1"/>
        <v>0</v>
      </c>
    </row>
    <row r="54" spans="1:9" ht="15">
      <c r="A54" s="17"/>
      <c r="B54" s="17"/>
      <c r="C54" s="17"/>
      <c r="D54" s="13"/>
      <c r="E54" s="14"/>
      <c r="F54" s="15"/>
      <c r="G54" s="15"/>
      <c r="H54" s="15"/>
      <c r="I54" s="16">
        <f t="shared" si="1"/>
        <v>0</v>
      </c>
    </row>
    <row r="55" spans="1:9" ht="15">
      <c r="A55" s="17"/>
      <c r="B55" s="17"/>
      <c r="C55" s="17"/>
      <c r="D55" s="13"/>
      <c r="E55" s="14"/>
      <c r="F55" s="15"/>
      <c r="G55" s="15"/>
      <c r="H55" s="15"/>
      <c r="I55" s="16">
        <f t="shared" si="1"/>
        <v>0</v>
      </c>
    </row>
    <row r="56" spans="1:9" ht="15">
      <c r="A56" s="17"/>
      <c r="B56" s="17"/>
      <c r="C56" s="17"/>
      <c r="D56" s="13"/>
      <c r="E56" s="14"/>
      <c r="F56" s="15"/>
      <c r="G56" s="15"/>
      <c r="H56" s="15"/>
      <c r="I56" s="16">
        <f t="shared" si="1"/>
        <v>0</v>
      </c>
    </row>
    <row r="57" spans="1:9" ht="15">
      <c r="A57" s="17"/>
      <c r="B57" s="17"/>
      <c r="C57" s="17"/>
      <c r="D57" s="13"/>
      <c r="E57" s="14"/>
      <c r="F57" s="15"/>
      <c r="G57" s="15"/>
      <c r="H57" s="15"/>
      <c r="I57" s="16">
        <f t="shared" si="1"/>
        <v>0</v>
      </c>
    </row>
    <row r="58" spans="1:9" ht="15">
      <c r="A58" s="17"/>
      <c r="B58" s="17"/>
      <c r="C58" s="17"/>
      <c r="D58" s="13"/>
      <c r="E58" s="14"/>
      <c r="F58" s="15"/>
      <c r="G58" s="15"/>
      <c r="H58" s="15"/>
      <c r="I58" s="16">
        <f t="shared" si="1"/>
        <v>0</v>
      </c>
    </row>
    <row r="59" spans="1:9" ht="15">
      <c r="A59" s="17"/>
      <c r="B59" s="17"/>
      <c r="C59" s="17"/>
      <c r="D59" s="13"/>
      <c r="E59" s="14"/>
      <c r="F59" s="15"/>
      <c r="G59" s="15"/>
      <c r="H59" s="15"/>
      <c r="I59" s="16">
        <f t="shared" si="1"/>
        <v>0</v>
      </c>
    </row>
    <row r="60" spans="1:9" ht="15">
      <c r="A60" s="17"/>
      <c r="B60" s="17"/>
      <c r="C60" s="17"/>
      <c r="D60" s="13"/>
      <c r="E60" s="14"/>
      <c r="F60" s="15"/>
      <c r="G60" s="15"/>
      <c r="H60" s="15"/>
      <c r="I60" s="16">
        <f t="shared" si="1"/>
        <v>0</v>
      </c>
    </row>
    <row r="61" spans="1:13" ht="15">
      <c r="A61" s="17"/>
      <c r="B61" s="17"/>
      <c r="C61" s="17"/>
      <c r="D61" s="13"/>
      <c r="E61" s="14"/>
      <c r="F61" s="15"/>
      <c r="G61" s="15"/>
      <c r="H61" s="15"/>
      <c r="I61" s="16">
        <f t="shared" si="1"/>
        <v>0</v>
      </c>
      <c r="M61" s="33"/>
    </row>
    <row r="62" spans="1:9" ht="15">
      <c r="A62" s="17"/>
      <c r="B62" s="17"/>
      <c r="C62" s="17"/>
      <c r="D62" s="13"/>
      <c r="E62" s="14"/>
      <c r="F62" s="15"/>
      <c r="G62" s="15"/>
      <c r="H62" s="15"/>
      <c r="I62" s="16">
        <f t="shared" si="1"/>
        <v>0</v>
      </c>
    </row>
    <row r="63" spans="1:9" ht="15">
      <c r="A63" s="119"/>
      <c r="B63" s="17"/>
      <c r="C63" s="118"/>
      <c r="D63" s="13"/>
      <c r="E63" s="14"/>
      <c r="F63" s="15"/>
      <c r="G63" s="15"/>
      <c r="H63" s="15"/>
      <c r="I63" s="16">
        <f t="shared" si="1"/>
        <v>0</v>
      </c>
    </row>
    <row r="64" spans="1:9" ht="15">
      <c r="A64" s="17"/>
      <c r="B64" s="17"/>
      <c r="C64" s="17"/>
      <c r="D64" s="13"/>
      <c r="E64" s="14"/>
      <c r="F64" s="15"/>
      <c r="G64" s="15"/>
      <c r="H64" s="15"/>
      <c r="I64" s="16">
        <f t="shared" si="1"/>
        <v>0</v>
      </c>
    </row>
    <row r="65" spans="1:9" ht="15">
      <c r="A65" s="17"/>
      <c r="B65" s="17"/>
      <c r="C65" s="17"/>
      <c r="D65" s="13"/>
      <c r="E65" s="14"/>
      <c r="F65" s="15"/>
      <c r="G65" s="15"/>
      <c r="H65" s="15"/>
      <c r="I65" s="16">
        <f t="shared" si="1"/>
        <v>0</v>
      </c>
    </row>
    <row r="66" spans="1:9" ht="15">
      <c r="A66" s="17"/>
      <c r="B66" s="17"/>
      <c r="C66" s="17"/>
      <c r="D66" s="13"/>
      <c r="E66" s="14"/>
      <c r="F66" s="15"/>
      <c r="G66" s="15"/>
      <c r="H66" s="15"/>
      <c r="I66" s="16">
        <f t="shared" si="1"/>
        <v>0</v>
      </c>
    </row>
    <row r="67" spans="1:9" ht="15">
      <c r="A67" s="17"/>
      <c r="B67" s="17"/>
      <c r="C67" s="17"/>
      <c r="D67" s="13"/>
      <c r="E67" s="14"/>
      <c r="F67" s="15"/>
      <c r="G67" s="15"/>
      <c r="H67" s="15"/>
      <c r="I67" s="16">
        <f t="shared" si="1"/>
        <v>0</v>
      </c>
    </row>
    <row r="68" spans="1:9" ht="15">
      <c r="A68" s="17"/>
      <c r="B68" s="17"/>
      <c r="C68" s="17"/>
      <c r="D68" s="13"/>
      <c r="E68" s="14"/>
      <c r="F68" s="15"/>
      <c r="G68" s="15"/>
      <c r="H68" s="15"/>
      <c r="I68" s="16">
        <f t="shared" si="1"/>
        <v>0</v>
      </c>
    </row>
    <row r="69" spans="1:9" ht="15">
      <c r="A69" s="17"/>
      <c r="B69" s="17"/>
      <c r="C69" s="17"/>
      <c r="D69" s="13"/>
      <c r="E69" s="14"/>
      <c r="F69" s="15"/>
      <c r="G69" s="15"/>
      <c r="H69" s="15"/>
      <c r="I69" s="16">
        <f t="shared" si="1"/>
        <v>0</v>
      </c>
    </row>
    <row r="70" spans="1:9" ht="15">
      <c r="A70" s="17"/>
      <c r="B70" s="17"/>
      <c r="C70" s="17"/>
      <c r="D70" s="13"/>
      <c r="E70" s="14"/>
      <c r="F70" s="15"/>
      <c r="G70" s="15"/>
      <c r="H70" s="15"/>
      <c r="I70" s="16">
        <f t="shared" si="1"/>
        <v>0</v>
      </c>
    </row>
    <row r="71" spans="1:9" ht="15">
      <c r="A71" s="17"/>
      <c r="B71" s="17"/>
      <c r="C71" s="17"/>
      <c r="D71" s="13"/>
      <c r="E71" s="14"/>
      <c r="F71" s="15"/>
      <c r="G71" s="15"/>
      <c r="H71" s="15"/>
      <c r="I71" s="16">
        <f t="shared" si="1"/>
        <v>0</v>
      </c>
    </row>
    <row r="72" spans="1:9" ht="15">
      <c r="A72" s="17"/>
      <c r="B72" s="17"/>
      <c r="C72" s="17"/>
      <c r="D72" s="13"/>
      <c r="E72" s="14"/>
      <c r="F72" s="15"/>
      <c r="G72" s="15"/>
      <c r="H72" s="15"/>
      <c r="I72" s="16">
        <f t="shared" si="1"/>
        <v>0</v>
      </c>
    </row>
    <row r="73" spans="1:9" ht="15">
      <c r="A73" s="17"/>
      <c r="B73" s="17"/>
      <c r="C73" s="17"/>
      <c r="D73" s="13"/>
      <c r="E73" s="14"/>
      <c r="F73" s="15"/>
      <c r="G73" s="15"/>
      <c r="H73" s="15"/>
      <c r="I73" s="16">
        <f t="shared" si="1"/>
        <v>0</v>
      </c>
    </row>
    <row r="74" spans="1:9" ht="15">
      <c r="A74" s="17"/>
      <c r="B74" s="17"/>
      <c r="C74" s="17"/>
      <c r="D74" s="13"/>
      <c r="E74" s="14"/>
      <c r="F74" s="15"/>
      <c r="G74" s="15"/>
      <c r="H74" s="15"/>
      <c r="I74" s="16">
        <f aca="true" t="shared" si="2" ref="I74:I81">SUM(F74-G74+H74)</f>
        <v>0</v>
      </c>
    </row>
    <row r="75" spans="1:9" ht="15">
      <c r="A75" s="17"/>
      <c r="B75" s="17"/>
      <c r="C75" s="17"/>
      <c r="D75" s="13"/>
      <c r="E75" s="14"/>
      <c r="F75" s="15"/>
      <c r="G75" s="15"/>
      <c r="H75" s="15"/>
      <c r="I75" s="16">
        <f t="shared" si="2"/>
        <v>0</v>
      </c>
    </row>
    <row r="76" spans="1:9" ht="15">
      <c r="A76" s="17"/>
      <c r="B76" s="17"/>
      <c r="C76" s="17"/>
      <c r="D76" s="13"/>
      <c r="E76" s="14"/>
      <c r="F76" s="15"/>
      <c r="G76" s="15"/>
      <c r="H76" s="15"/>
      <c r="I76" s="16">
        <f t="shared" si="2"/>
        <v>0</v>
      </c>
    </row>
    <row r="77" spans="1:9" ht="15">
      <c r="A77" s="17"/>
      <c r="B77" s="17"/>
      <c r="C77" s="17"/>
      <c r="D77" s="13"/>
      <c r="E77" s="14"/>
      <c r="F77" s="15"/>
      <c r="G77" s="15"/>
      <c r="H77" s="15"/>
      <c r="I77" s="16">
        <f t="shared" si="2"/>
        <v>0</v>
      </c>
    </row>
    <row r="78" spans="1:9" ht="15">
      <c r="A78" s="17"/>
      <c r="B78" s="17"/>
      <c r="C78" s="17"/>
      <c r="D78" s="13"/>
      <c r="E78" s="14"/>
      <c r="F78" s="15"/>
      <c r="G78" s="15"/>
      <c r="H78" s="15"/>
      <c r="I78" s="16">
        <f t="shared" si="2"/>
        <v>0</v>
      </c>
    </row>
    <row r="79" spans="1:9" ht="15">
      <c r="A79" s="17"/>
      <c r="B79" s="17"/>
      <c r="C79" s="17"/>
      <c r="D79" s="13"/>
      <c r="E79" s="14"/>
      <c r="F79" s="15"/>
      <c r="G79" s="15"/>
      <c r="H79" s="15"/>
      <c r="I79" s="16">
        <f t="shared" si="2"/>
        <v>0</v>
      </c>
    </row>
    <row r="80" spans="1:9" ht="15">
      <c r="A80" s="17"/>
      <c r="B80" s="17"/>
      <c r="C80" s="17"/>
      <c r="D80" s="13"/>
      <c r="E80" s="14"/>
      <c r="F80" s="15"/>
      <c r="G80" s="15"/>
      <c r="H80" s="15"/>
      <c r="I80" s="16">
        <f t="shared" si="2"/>
        <v>0</v>
      </c>
    </row>
    <row r="81" spans="1:9" ht="15">
      <c r="A81" s="18"/>
      <c r="B81" s="18"/>
      <c r="C81" s="18"/>
      <c r="D81" s="19"/>
      <c r="E81" s="20"/>
      <c r="F81" s="21"/>
      <c r="G81" s="21"/>
      <c r="H81" s="21"/>
      <c r="I81" s="16">
        <f t="shared" si="2"/>
        <v>0</v>
      </c>
    </row>
    <row r="82" spans="6:9" ht="18">
      <c r="F82" s="30"/>
      <c r="G82" s="23"/>
      <c r="H82" s="23"/>
      <c r="I82" s="24"/>
    </row>
    <row r="83" spans="7:8" ht="12.75">
      <c r="G83" s="27"/>
      <c r="H83" s="27"/>
    </row>
    <row r="84" spans="7:8" ht="12.75">
      <c r="G84" s="27"/>
      <c r="H84" s="27"/>
    </row>
    <row r="85" spans="7:8" ht="12.75">
      <c r="G85" s="27"/>
      <c r="H85" s="27"/>
    </row>
    <row r="86" spans="7:8" ht="12.75">
      <c r="G86" s="27"/>
      <c r="H86" s="27"/>
    </row>
  </sheetData>
  <mergeCells count="7">
    <mergeCell ref="A9:E9"/>
    <mergeCell ref="A6:I6"/>
    <mergeCell ref="A7:D7"/>
    <mergeCell ref="E2:I2"/>
    <mergeCell ref="E3:I3"/>
    <mergeCell ref="E4:I4"/>
    <mergeCell ref="E5:I5"/>
  </mergeCells>
  <printOptions/>
  <pageMargins left="0" right="0" top="0.3937007874015748" bottom="0.5905511811023623" header="0" footer="0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Sulejowie</dc:creator>
  <cp:keywords/>
  <dc:description/>
  <cp:lastModifiedBy>skarbnik</cp:lastModifiedBy>
  <cp:lastPrinted>2005-02-09T10:04:04Z</cp:lastPrinted>
  <dcterms:created xsi:type="dcterms:W3CDTF">2003-04-04T08:39:30Z</dcterms:created>
  <dcterms:modified xsi:type="dcterms:W3CDTF">2005-02-14T09:18:56Z</dcterms:modified>
  <cp:category/>
  <cp:version/>
  <cp:contentType/>
  <cp:contentStatus/>
</cp:coreProperties>
</file>