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1"/>
  </bookViews>
  <sheets>
    <sheet name="Dane" sheetId="1" r:id="rId1"/>
    <sheet name="Zalacznik Nr 6" sheetId="2" r:id="rId2"/>
    <sheet name="Załacznik Nr5" sheetId="3" r:id="rId3"/>
    <sheet name="Zalacznik Nr 4" sheetId="4" r:id="rId4"/>
    <sheet name="Załącznik Nr 1" sheetId="5" r:id="rId5"/>
    <sheet name="Załacznik Nr 2" sheetId="6" r:id="rId6"/>
    <sheet name="Załącznik Nr3 " sheetId="7" r:id="rId7"/>
  </sheets>
  <definedNames/>
  <calcPr fullCalcOnLoad="1"/>
</workbook>
</file>

<file path=xl/sharedStrings.xml><?xml version="1.0" encoding="utf-8"?>
<sst xmlns="http://schemas.openxmlformats.org/spreadsheetml/2006/main" count="480" uniqueCount="205">
  <si>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</si>
  <si>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</si>
  <si>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</si>
  <si>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</si>
  <si>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</si>
  <si>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</si>
  <si>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</si>
  <si>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</si>
  <si>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</si>
  <si>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</si>
  <si>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</si>
  <si>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</si>
  <si>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</si>
  <si>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010</t>
  </si>
  <si>
    <t>Załącznik Nr 3</t>
  </si>
  <si>
    <t>Rady Miejskiej w Sulejowie</t>
  </si>
  <si>
    <t>L.p.</t>
  </si>
  <si>
    <t>Kwota</t>
  </si>
  <si>
    <t>Dochody budżetowe (załącznik Nr 1)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</si>
  <si>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</si>
  <si>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</si>
  <si>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</si>
  <si>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</si>
  <si>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</si>
  <si>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</si>
  <si>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</si>
  <si>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Nazwa zadania</t>
  </si>
  <si>
    <t>Rok rozpoczęcia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</si>
  <si>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</si>
  <si>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</si>
  <si>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</si>
  <si>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</si>
  <si>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</si>
  <si>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</si>
  <si>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</si>
  <si>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2003 - 2004</t>
  </si>
  <si>
    <t>2002 - 2004</t>
  </si>
  <si>
    <t>Firma ARBUD Piotrków Tryb.</t>
  </si>
  <si>
    <t>Spłaty rat pożyczek</t>
  </si>
  <si>
    <t>Aktualny plan na 2004 rok</t>
  </si>
  <si>
    <t>Plan nakładów na inwestycje w 2004 roku</t>
  </si>
  <si>
    <t>Wielkość nakładów zrealizowanych do 2003 roku</t>
  </si>
  <si>
    <t>Nakłady planowane na lata 2004-2008</t>
  </si>
  <si>
    <t>Dotacje z budżetu gminy w 2004 roku</t>
  </si>
  <si>
    <t>Limit dotacji na lata 2005-2008</t>
  </si>
  <si>
    <t>MZK Sulejów</t>
  </si>
  <si>
    <t>Budowa wodociągu we wsi Łazy Dąbrowa</t>
  </si>
  <si>
    <t>Budowa wodociągu we wsi Włodzimierzów ulica Polanka</t>
  </si>
  <si>
    <t>Ostatni etap modernizacji ulicy Rolniczej w Przygłowie</t>
  </si>
  <si>
    <t>Przebudowa ulicy Krawieckiej w Uszczynie</t>
  </si>
  <si>
    <t>Przebudowa drogi gminnej we wsi Podlubień</t>
  </si>
  <si>
    <t>Uzupełnienie stanowisk komputerowych w Urzędzie Miejskim w Sulejowie</t>
  </si>
  <si>
    <t>Rozbudowa Szkoły Podstawowej i Gimnazjum w Przygłowie</t>
  </si>
  <si>
    <t>Budowa kanalizacji sanitarnej w ulicy Grunwaldzkiej na osiedlu Podklasztorze w Sulejowie</t>
  </si>
  <si>
    <t>Modernizacja targowiska miejskiego w Sulejowie</t>
  </si>
  <si>
    <t>Budowa sieci wodociągowej w Sulejowie w ulicy Podkurnędz</t>
  </si>
  <si>
    <t>Budowa sieci wodociągowej w Sulejowie w ulicy Polnej</t>
  </si>
  <si>
    <t xml:space="preserve">Modernizacja oczyszczalni i przepompowni </t>
  </si>
  <si>
    <t>2004 - 2005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</si>
  <si>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</si>
  <si>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</si>
  <si>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</si>
  <si>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</si>
  <si>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</si>
  <si>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</si>
  <si>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</si>
  <si>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</si>
  <si>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</si>
  <si>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Zakup kserokopiarki dla Szkoły Podstawowej w Witowie</t>
  </si>
  <si>
    <t>Załącznik Nr 6</t>
  </si>
  <si>
    <t>Przychody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</si>
  <si>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</si>
  <si>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</si>
  <si>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</si>
  <si>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</si>
  <si>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</si>
  <si>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0830</t>
  </si>
  <si>
    <t>wpływy z usług</t>
  </si>
  <si>
    <t>0920</t>
  </si>
  <si>
    <t>pozostałe odsetki</t>
  </si>
  <si>
    <t>zakup materiałów i wyposażenia</t>
  </si>
  <si>
    <t>zakup usług remontowych</t>
  </si>
  <si>
    <t>zakup pozostałych usług</t>
  </si>
  <si>
    <t>Zrównoważenie budżetu gminy na 2004 rok</t>
  </si>
  <si>
    <t>Dochody budżetu gminy na 2004 rok</t>
  </si>
  <si>
    <t>Wydatki budżetu gminy na 2004 rok</t>
  </si>
  <si>
    <t>Budowa przystanku krańcowego dla Minibusów na osiedlu Podklasztorze w Sulejowie</t>
  </si>
  <si>
    <t>0970</t>
  </si>
  <si>
    <t>wpływy z różnych opłat</t>
  </si>
  <si>
    <t>Nakładka asfaltowa na drodze gminnej Witów - Kłudzice</t>
  </si>
  <si>
    <t xml:space="preserve">Zakup oprogramowania do zasiłków rodzinnych i komputerów dla MOPS-u </t>
  </si>
  <si>
    <t>Nakładka asfaltowa na drodze gminnej Przygłów - Barkowice Mokre</t>
  </si>
  <si>
    <t>środkami od ludności</t>
  </si>
  <si>
    <t>pożyczką z WFOŚiGW</t>
  </si>
  <si>
    <t>dotacje z budżetu gminy w 2004 roku pokryte są:</t>
  </si>
  <si>
    <t>Pożyczki z WFOŚiGW w Łodzi</t>
  </si>
  <si>
    <t>Nadwyżka z ubiegłego roku</t>
  </si>
  <si>
    <t>Wolne środki</t>
  </si>
  <si>
    <t>Karosacja samochodu bojowego dla OSP w Przygłowie</t>
  </si>
  <si>
    <t xml:space="preserve">dochodami własnymi </t>
  </si>
  <si>
    <t>Budowa zasilania energetycznego działek inwestycyjnych w Sulejowie przy ulicy Grunwadzkiej</t>
  </si>
  <si>
    <t xml:space="preserve">Kredyty </t>
  </si>
  <si>
    <t>kolumna  10=8-11-12-13</t>
  </si>
  <si>
    <t>Zakup kosiarki spalinowej dla Gimnazjum w Sulejowie</t>
  </si>
  <si>
    <t>Wyposażenie do rozbudowanej Szkoły Podstawowej i Gimnazjum w Przygłowie</t>
  </si>
  <si>
    <t xml:space="preserve">innymi środkami </t>
  </si>
  <si>
    <t>Przebudowa części ulicy Przedszkolnej od ulicy Lipowej wraz z ulicą Krzywą i częścią ulicy Kasztanowej  w Poniatowie</t>
  </si>
  <si>
    <t>ZPRI "EKO" Piotrków Tryb.</t>
  </si>
  <si>
    <t>2004 - 2006</t>
  </si>
  <si>
    <t>Budowa wodociągu we wsi Barkowice w ulicach Jaśmninowa, Cyprysowa, Malinowa</t>
  </si>
  <si>
    <t>Rozbudowa Szkoły Podstawowej i Gimnazjum w Przygłowie - środki z Kontraktu Wojewódzkiego</t>
  </si>
  <si>
    <t>Budowa boiska szkolnego przy rozbudowanej Szkole Podstawowej i Gimnazjum w Przygłowie</t>
  </si>
  <si>
    <t>Budowa kanalizacji deszczowej ulic Koneckiej, Taraszczyńskiej i Rynku w Sulejowie</t>
  </si>
  <si>
    <t>Zakup kosiarki spalinowej do oczyszczania miasta i gminy</t>
  </si>
  <si>
    <t>Przebudowa ulicy Jagielończyka i Romańskiej w Sulejowie</t>
  </si>
  <si>
    <t>Z</t>
  </si>
  <si>
    <t>Załącznik Nr 5</t>
  </si>
  <si>
    <t>z dnia 30 listopada 2004 roku</t>
  </si>
  <si>
    <t xml:space="preserve">Dochody z majątku gminy - wpływy ze sprzedaży wyrobów i składników majątkowych </t>
  </si>
  <si>
    <t>Dotacja celowa z budżetu państwa na zadania bieżące - świadczenia rodzinne oraz składki na ubezpieczenia emerytalne i rentowe z ubezpieczenia społecznego</t>
  </si>
  <si>
    <t>Dotacje celowe otrzymane z budżetu państwa na realizację zadań własnych gminy - dofinansowanie wypłat zasiłków okresowych z pomocy społecznej</t>
  </si>
  <si>
    <t>Dotacja celowa z budżetu państwa na zadania bieżące - oświetlenie ulic, placów i dróg</t>
  </si>
  <si>
    <t>Edukacyjna opieka wychowawcza - świetlice szkolne - zakup materiałów i wyposażenia</t>
  </si>
  <si>
    <t>Gospodarka komunalna i ochrona środowiska - oświetlenie ulic, placów i dróg - zakup energii</t>
  </si>
  <si>
    <t>Pomoc społeczna - zasiłki i pomoc w naturze oraz składki na ubezpieczenia społeczne - świadczenia społeczne</t>
  </si>
  <si>
    <t>Pomoc społeczna - świadczenia rodzinne oraz składki na ubezpieczenia emerytalne i rentowe z ubezpieczenia społecznego - świadczenia społeczne</t>
  </si>
  <si>
    <t>Pomoc społeczna - świadczenia rodzinne oraz składki na ubezpieczenia emerytalne i rentowe z ubezpieczenia społecznego - wynagrodzenia osobowe pracowników</t>
  </si>
  <si>
    <t>Pomoc społeczna - świadczenia rodzinne oraz składki na ubezpieczenia emerytalne i rentowe z ubezpieczenia społecznego - składki na ubezpieczenia społeczne</t>
  </si>
  <si>
    <t xml:space="preserve">Pomoc społeczna - świadczenia rodzinne oraz składki na ubezpieczenia emerytalne i rentowe z ubezpieczenia społecznego - składki na fundusz pracy </t>
  </si>
  <si>
    <t>Pomoc społeczna - świadczenia rodzinne oraz składki na ubezpieczenia emerytalne i rentowe z ubezpieczenia społecznego - zakup materiałów i wyposażenia</t>
  </si>
  <si>
    <t>Gospodarka komunalna i ochrona środowiska - oświetlenie ulic, placów i dróg - zakup pozostałych usług</t>
  </si>
  <si>
    <t>Oświata i wychowanie - przedszkola - nagrody i wydatki osobowe nie zaliczane do wynagrodzeń</t>
  </si>
  <si>
    <t>Oświata i wychowanie - przedszkola - zakup materiałów i wyposażenia</t>
  </si>
  <si>
    <t>Oświata i wychowanie - przedszkola - zakup usług remontowych</t>
  </si>
  <si>
    <t>Oświata i wychowanie - gimnazja - nagrody i wydatki osobowe nie zaliczane do wynagrodzeń</t>
  </si>
  <si>
    <t>Oświata i wychowanie - gimnazja - zakup energii</t>
  </si>
  <si>
    <t>Oświata i wychowanie - gimnazja - zakup pozostałych usług</t>
  </si>
  <si>
    <t>Oświata i wychowanie - gimnazja - różne opłaty i składki</t>
  </si>
  <si>
    <t>Administracja publiczna - Urząd Miejski - wydatki na zakupy inwestycyjne jednostek budżetowych</t>
  </si>
  <si>
    <t>Kultura i ochrona dziedzictwa narodowego - biblioteki - wydatki na zakupy inwestycyjne jednostek budżetowych</t>
  </si>
  <si>
    <t>Gospodarka komunalna i ochrona środowiska - pozostała działalność - wydatki inwestycyjne jednostek budżetowych</t>
  </si>
  <si>
    <t>Budowa wodociągu w ulicy Modrzewiowej w Uszczynie</t>
  </si>
  <si>
    <t>0960</t>
  </si>
  <si>
    <t>Uzupełnienie stanowisk komputerowych w Bibliotece w Sulejowie</t>
  </si>
  <si>
    <t>Spadki, zapisy i darowizny na rzecz gminy - darowizny mieszkańców na budowę wodociągów</t>
  </si>
  <si>
    <t>Rolnictwo i łowiectwo - infrastruktura wodociągowa i sanitarna wsi - wydatki inwestycyjne jednostek budżetowych</t>
  </si>
  <si>
    <t>Gospodarka komunalna i ochrona środowiska - oczyszczanie miast i wsi - zakup pozostałych usług</t>
  </si>
  <si>
    <t>Gospodarka komunalna i ochrona środowiska - oczyszczanie miast i wsi - zakup materiałów i wyposażenia</t>
  </si>
  <si>
    <t>Obsługa długu publicznego - obsługa papierów wartościowych, kredytów i pożyczek jednostek samorządu terytorialnego - odsetki i dyskonto od krajowych papierów wartościowych, pożyczek i kredytów</t>
  </si>
  <si>
    <t>Działalność usługowa - cmentarze - zakup materiałów i wyposażenia</t>
  </si>
  <si>
    <t>Działalność usługowa - cmentarze - zakup pozostałych usług</t>
  </si>
  <si>
    <t>Pomoc społeczna - ośrodki pomocy społecznej - zakup pozostałych usług</t>
  </si>
  <si>
    <t>Pomoc społeczna - ośrodki pomocy społecznej - krajowe podróże służbowe</t>
  </si>
  <si>
    <t>Środki specjalne</t>
  </si>
  <si>
    <t>Zestawienie przychodów i wydatków</t>
  </si>
  <si>
    <t>Razem</t>
  </si>
  <si>
    <t>Drogi publiczne - gminne</t>
  </si>
  <si>
    <t>Świetlice szkolne</t>
  </si>
  <si>
    <t>Przedszkola</t>
  </si>
  <si>
    <t>Kolonie, obozy oraz inne formy wypoczynku dzieci i młodzieży szkolnej, a także szkolenia młodzieży</t>
  </si>
  <si>
    <t>Transport i łączność</t>
  </si>
  <si>
    <t>0690</t>
  </si>
  <si>
    <t>Świetlice dla uczniów i wychowanków - wyżywienie</t>
  </si>
  <si>
    <t>Edukacyjna Opieka Wychowawcza</t>
  </si>
  <si>
    <t>wpływy z różnych dochodów</t>
  </si>
  <si>
    <t>zakup środków żywności</t>
  </si>
  <si>
    <t>Przedszkola - wyżywienie dzieci</t>
  </si>
  <si>
    <t>Oświata i wychowanie</t>
  </si>
  <si>
    <t>Kolonie, obozy oraz inne formy wypoczynku dla dzieci i młodzieży szkolnej</t>
  </si>
  <si>
    <t>Drogi publiczne gminne</t>
  </si>
  <si>
    <t>Urząd Miejski</t>
  </si>
  <si>
    <t>Biblioteki</t>
  </si>
  <si>
    <t>2700</t>
  </si>
  <si>
    <t>Administracja publiczna</t>
  </si>
  <si>
    <t>wydatki na zakupy inwestycyjne jednostek budżetowych</t>
  </si>
  <si>
    <t>Kultura i ochrona dziedzictwa narodowego</t>
  </si>
  <si>
    <t>środki pozyskane z innych źródeł</t>
  </si>
  <si>
    <t>Transport i łączność - drogi publiczne gminne - wydatki inwestycyjne jednostek budżetowych</t>
  </si>
  <si>
    <t>Oświata i wychowanie - gimnazja - zakup pomocy naukowych, dydaktycznych i książek</t>
  </si>
  <si>
    <t>Kultura i ochrona dziedzictwa narodowego - domy i ośrodki kultury, świetlice i kluby - składki na ubezpieczenia społeczne</t>
  </si>
  <si>
    <t>Transport i łączność - drogi publiczne gminne - składki na ubezpieczenia społeczne</t>
  </si>
  <si>
    <t>Transport i łączność - drogi publiczne gminne - składki na fundusz pracy</t>
  </si>
  <si>
    <t>Odsetki od środków na rachunkach bankowych - pozostałe odsetki</t>
  </si>
  <si>
    <t>Gospodarka komunalna i ochrona środowiska - gospodarka ściekowa i ochrona wód - wydatki inwestycyjne jednostek budżetowych</t>
  </si>
  <si>
    <t>Dotacja celowa z budżetu państwa na zadania bieżące - zasiłki i pomoc w naturze oraz składka na ubezpieczenia społeczne</t>
  </si>
  <si>
    <t>Dotacja celowa z budżetu państwa na zadania bieżące - składki na ubezpieczenia zdrowotne opłacane za osoby pobierające niektóre świadczenia z pomocy społecznej</t>
  </si>
  <si>
    <t>Dotacja celowa z budżetu państwa na zadania bieżące - ośrodki pomocy społecznej</t>
  </si>
  <si>
    <t>Pomoc społeczna - składki na ubezpieczenia zdrowotne opłacane za osoby pobierające niektóre świadczenia z pomocy społecznej - składki na ubezpieczenia zdrowotne</t>
  </si>
  <si>
    <t>Pomoc społeczna - ośrodki pomocy społecznej - wynagrodzenia osobowe pracowników</t>
  </si>
  <si>
    <t>Pomoc społeczna - ośrodki pomocy społecznej - składki na ubezpieczenia społeczne</t>
  </si>
  <si>
    <t>Pomoc społeczna - ośrodki pomocy społecznej - składki na fundusz pracy</t>
  </si>
  <si>
    <t>RDP Piotrków Trybunalski</t>
  </si>
  <si>
    <t>Przebudowa części ulic Barbary i Rudnickiego w Sulejowie</t>
  </si>
  <si>
    <t xml:space="preserve">Przebudowa drogi Witów Kolonia - Kałek - położenie nawierzchni bitumicznej </t>
  </si>
  <si>
    <t>2004 - 2007</t>
  </si>
  <si>
    <t>Budowa Centrum Sportowo - Rekreacyjno - Kulturalnego w Sulejowie Szkolna 2</t>
  </si>
  <si>
    <t>Subwencje ogólne z budżetu państwa - uzupełnienie subwencji ogółnej dla jednostek samorządu terytorialnego - środki na uzupełnienie dochodów gmin</t>
  </si>
  <si>
    <t>Gospodarka komunalna i ochrona środowiska - oświetlenie ulic, placów i dróg - zakup materiałów i wyposażenia</t>
  </si>
  <si>
    <t xml:space="preserve">Administracja publiczna - Rada Miejska - różne wydatki na rzecz osób fizycznych </t>
  </si>
  <si>
    <t>Administracja publiczna - Urząd Miejski - podróże służbowe krajowe</t>
  </si>
  <si>
    <t>Kultura i ochrona dziedzictwa narodowego - domy i ośrodki kultury, świetlice i kluby - zakup pozostałych usług</t>
  </si>
  <si>
    <t>Dochody od osób prawnych, od osób fizycznych i od innych jednostek nie posiadających osobowości prawnej - pobór podatków, opłat i niepodatkowanych należności budżetowych - wynagrodzenia agencyjno-prowizyjne</t>
  </si>
  <si>
    <t>Dochody od osób prawnych, od osób fizycznych i od innych jednostek nie posiadających osobowości prawnej - pobór podatków, opłat i niepodatkowanych należności budżetowych - zakup materiałów i wyposażenia</t>
  </si>
  <si>
    <t>Dochody od osób prawnych, od osób fizycznych i od innych jednostek nie posiadających osobowości prawnej - pobór podatków, opłat i niepodatkowanych należności budżetowych - różne wydatki na rzecz osób fizycznych</t>
  </si>
  <si>
    <t>do Uchwały Nr XXI/146/2004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</si>
</sst>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6"/>
      <name val="Arial"/>
      <family val="2"/>
    </font>
    <font>
      <i/>
      <sz val="11"/>
      <name val="Arial CE"/>
      <family val="0"/>
    </font>
    <font>
      <i/>
      <sz val="8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0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quotePrefix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 quotePrefix="1">
      <alignment horizontal="center" vertical="center"/>
    </xf>
    <xf numFmtId="3" fontId="22" fillId="0" borderId="1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 quotePrefix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 quotePrefix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quotePrefix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4" xfId="0" applyFont="1" applyFill="1" applyBorder="1" applyAlignment="1">
      <alignment horizontal="center"/>
    </xf>
    <xf numFmtId="0" fontId="20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"/>
  <sheetViews>
    <sheetView workbookViewId="0" topLeftCell="A1">
      <selection activeCell="B2" sqref="B2"/>
    </sheetView>
  </sheetViews>
  <sheetFormatPr defaultColWidth="9.00390625" defaultRowHeight="12.75"/>
  <sheetData>
    <row r="1" ht="12.75">
      <c r="B1" t="s">
        <v>204</v>
      </c>
    </row>
    <row r="2" ht="12.75">
      <c r="B2" t="s">
        <v>117</v>
      </c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75" zoomScaleNormal="75" workbookViewId="0" topLeftCell="A1">
      <selection activeCell="H6" sqref="A1:H16384"/>
    </sheetView>
  </sheetViews>
  <sheetFormatPr defaultColWidth="9.00390625" defaultRowHeight="12.75"/>
  <cols>
    <col min="1" max="1" width="5.375" style="37" customWidth="1"/>
    <col min="2" max="2" width="6.875" style="38" customWidth="1"/>
    <col min="3" max="3" width="5.75390625" style="38" customWidth="1"/>
    <col min="4" max="4" width="82.125" style="88" customWidth="1"/>
    <col min="5" max="5" width="13.75390625" style="88" customWidth="1"/>
    <col min="6" max="7" width="9.75390625" style="88" customWidth="1"/>
    <col min="8" max="8" width="13.75390625" style="88" customWidth="1"/>
    <col min="9" max="9" width="1.25" style="0" customWidth="1"/>
  </cols>
  <sheetData>
    <row r="1" spans="1:8" ht="12.75">
      <c r="A1" s="91"/>
      <c r="B1" s="92"/>
      <c r="C1" s="92"/>
      <c r="D1" s="93"/>
      <c r="E1" s="174" t="s">
        <v>69</v>
      </c>
      <c r="F1" s="175"/>
      <c r="G1" s="175"/>
      <c r="H1" s="175"/>
    </row>
    <row r="2" spans="1:8" ht="14.25">
      <c r="A2" s="91"/>
      <c r="B2" s="92"/>
      <c r="C2" s="92"/>
      <c r="D2" s="93"/>
      <c r="E2" s="176" t="str">
        <f>Dane!B1</f>
        <v>do Uchwały Nr XXI/146/2004</v>
      </c>
      <c r="F2" s="175"/>
      <c r="G2" s="175"/>
      <c r="H2" s="175"/>
    </row>
    <row r="3" spans="1:8" ht="15">
      <c r="A3" s="91"/>
      <c r="B3" s="92"/>
      <c r="C3" s="92"/>
      <c r="D3" s="93"/>
      <c r="E3" s="177" t="s">
        <v>15</v>
      </c>
      <c r="F3" s="175"/>
      <c r="G3" s="175"/>
      <c r="H3" s="175"/>
    </row>
    <row r="4" spans="1:8" ht="15">
      <c r="A4" s="91"/>
      <c r="B4" s="92"/>
      <c r="C4" s="92"/>
      <c r="D4" s="94" t="s">
        <v>153</v>
      </c>
      <c r="E4" s="174" t="str">
        <f>Dane!B2</f>
        <v>z dnia 30 listopada 2004 roku</v>
      </c>
      <c r="F4" s="175"/>
      <c r="G4" s="175"/>
      <c r="H4" s="175"/>
    </row>
    <row r="5" spans="1:8" ht="14.25">
      <c r="A5" s="171" t="s">
        <v>154</v>
      </c>
      <c r="B5" s="172"/>
      <c r="C5" s="172"/>
      <c r="D5" s="172"/>
      <c r="E5" s="172"/>
      <c r="F5" s="173"/>
      <c r="G5" s="173"/>
      <c r="H5" s="173"/>
    </row>
    <row r="6" spans="1:8" ht="12.75" customHeight="1">
      <c r="A6" s="155" t="s">
        <v>1</v>
      </c>
      <c r="B6" s="156"/>
      <c r="C6" s="156"/>
      <c r="D6" s="162" t="s">
        <v>70</v>
      </c>
      <c r="E6" s="159" t="s">
        <v>39</v>
      </c>
      <c r="F6" s="157" t="s">
        <v>9</v>
      </c>
      <c r="G6" s="157" t="s">
        <v>10</v>
      </c>
      <c r="H6" s="159" t="s">
        <v>67</v>
      </c>
    </row>
    <row r="7" spans="1:8" ht="12.75">
      <c r="A7" s="95" t="s">
        <v>3</v>
      </c>
      <c r="B7" s="96" t="s">
        <v>29</v>
      </c>
      <c r="C7" s="96" t="s">
        <v>7</v>
      </c>
      <c r="D7" s="163"/>
      <c r="E7" s="160"/>
      <c r="F7" s="158"/>
      <c r="G7" s="158"/>
      <c r="H7" s="160"/>
    </row>
    <row r="8" spans="1:8" ht="15">
      <c r="A8" s="98"/>
      <c r="B8" s="99"/>
      <c r="C8" s="99"/>
      <c r="D8" s="97" t="s">
        <v>155</v>
      </c>
      <c r="E8" s="100">
        <f>SUM(E9:E14)</f>
        <v>323000</v>
      </c>
      <c r="F8" s="100">
        <f>SUM(F9:F14)</f>
        <v>0</v>
      </c>
      <c r="G8" s="100">
        <f>SUM(G9:G14)</f>
        <v>15690</v>
      </c>
      <c r="H8" s="100">
        <f>SUM(H9:H14)</f>
        <v>338690</v>
      </c>
    </row>
    <row r="9" spans="1:8" ht="14.25">
      <c r="A9" s="101"/>
      <c r="B9" s="102">
        <v>60016</v>
      </c>
      <c r="C9" s="103"/>
      <c r="D9" s="104" t="s">
        <v>169</v>
      </c>
      <c r="E9" s="105">
        <f>E32</f>
        <v>3000</v>
      </c>
      <c r="F9" s="105">
        <f>F32</f>
        <v>0</v>
      </c>
      <c r="G9" s="105">
        <f>G32</f>
        <v>0</v>
      </c>
      <c r="H9" s="105">
        <f>H32</f>
        <v>3000</v>
      </c>
    </row>
    <row r="10" spans="1:8" ht="14.25">
      <c r="A10" s="101"/>
      <c r="B10" s="102">
        <v>75023</v>
      </c>
      <c r="C10" s="103"/>
      <c r="D10" s="104" t="s">
        <v>170</v>
      </c>
      <c r="E10" s="105">
        <f>E48</f>
        <v>0</v>
      </c>
      <c r="F10" s="105">
        <f>F48</f>
        <v>0</v>
      </c>
      <c r="G10" s="105">
        <f>G48</f>
        <v>14708</v>
      </c>
      <c r="H10" s="105">
        <f>H48</f>
        <v>14708</v>
      </c>
    </row>
    <row r="11" spans="1:8" ht="14.25">
      <c r="A11" s="101"/>
      <c r="B11" s="102">
        <v>80101</v>
      </c>
      <c r="C11" s="103"/>
      <c r="D11" s="104" t="s">
        <v>158</v>
      </c>
      <c r="E11" s="105">
        <f>E64</f>
        <v>110000</v>
      </c>
      <c r="F11" s="105">
        <f>F64</f>
        <v>0</v>
      </c>
      <c r="G11" s="105">
        <f>G64</f>
        <v>0</v>
      </c>
      <c r="H11" s="105">
        <f>H64</f>
        <v>110000</v>
      </c>
    </row>
    <row r="12" spans="1:8" ht="12.75" customHeight="1">
      <c r="A12" s="101"/>
      <c r="B12" s="102">
        <v>85401</v>
      </c>
      <c r="C12" s="103"/>
      <c r="D12" s="104" t="s">
        <v>157</v>
      </c>
      <c r="E12" s="105">
        <f>E80</f>
        <v>200000</v>
      </c>
      <c r="F12" s="105">
        <f>F80</f>
        <v>0</v>
      </c>
      <c r="G12" s="105">
        <f>G80</f>
        <v>0</v>
      </c>
      <c r="H12" s="105">
        <f>H80</f>
        <v>200000</v>
      </c>
    </row>
    <row r="13" spans="1:8" ht="25.5">
      <c r="A13" s="101"/>
      <c r="B13" s="102">
        <v>85412</v>
      </c>
      <c r="C13" s="103"/>
      <c r="D13" s="104" t="s">
        <v>159</v>
      </c>
      <c r="E13" s="105">
        <f>E97</f>
        <v>10000</v>
      </c>
      <c r="F13" s="105">
        <f>F97</f>
        <v>0</v>
      </c>
      <c r="G13" s="105">
        <f>G97</f>
        <v>0</v>
      </c>
      <c r="H13" s="105">
        <f>H97</f>
        <v>10000</v>
      </c>
    </row>
    <row r="14" spans="1:8" ht="14.25">
      <c r="A14" s="101"/>
      <c r="B14" s="102">
        <v>92116</v>
      </c>
      <c r="C14" s="103"/>
      <c r="D14" s="104" t="s">
        <v>171</v>
      </c>
      <c r="E14" s="105">
        <f>E114</f>
        <v>0</v>
      </c>
      <c r="F14" s="105">
        <f>F114</f>
        <v>0</v>
      </c>
      <c r="G14" s="105">
        <f>G114</f>
        <v>982</v>
      </c>
      <c r="H14" s="105">
        <f>H114</f>
        <v>982</v>
      </c>
    </row>
    <row r="15" spans="1:8" ht="15">
      <c r="A15" s="106"/>
      <c r="B15" s="107"/>
      <c r="C15" s="161" t="s">
        <v>71</v>
      </c>
      <c r="D15" s="154"/>
      <c r="E15" s="108">
        <f>E35+E50+E67+E84+E100+E116</f>
        <v>12000</v>
      </c>
      <c r="F15" s="108">
        <f>F35+F50+F67+F84+F100+F116</f>
        <v>0</v>
      </c>
      <c r="G15" s="108">
        <f>G35+G50+G67+G84+G100+G116</f>
        <v>0</v>
      </c>
      <c r="H15" s="108">
        <f>H35+H50+H67+H84+H100+H116</f>
        <v>12000</v>
      </c>
    </row>
    <row r="16" spans="1:8" ht="12.75">
      <c r="A16" s="109"/>
      <c r="B16" s="110"/>
      <c r="C16" s="111"/>
      <c r="D16" s="112" t="s">
        <v>72</v>
      </c>
      <c r="E16" s="113">
        <f>SUM(E8+E15)</f>
        <v>335000</v>
      </c>
      <c r="F16" s="113">
        <f>SUM(F8+F15)</f>
        <v>0</v>
      </c>
      <c r="G16" s="113">
        <f>SUM(G8+G15)</f>
        <v>15690</v>
      </c>
      <c r="H16" s="113">
        <f>SUM(H8+H15)</f>
        <v>350690</v>
      </c>
    </row>
    <row r="17" spans="1:8" ht="12.75" customHeight="1">
      <c r="A17" s="168" t="s">
        <v>1</v>
      </c>
      <c r="B17" s="169"/>
      <c r="C17" s="170"/>
      <c r="D17" s="162" t="s">
        <v>73</v>
      </c>
      <c r="E17" s="159" t="s">
        <v>39</v>
      </c>
      <c r="F17" s="157" t="s">
        <v>9</v>
      </c>
      <c r="G17" s="157" t="s">
        <v>10</v>
      </c>
      <c r="H17" s="159" t="s">
        <v>67</v>
      </c>
    </row>
    <row r="18" spans="1:8" ht="12.75">
      <c r="A18" s="95" t="s">
        <v>3</v>
      </c>
      <c r="B18" s="96" t="s">
        <v>29</v>
      </c>
      <c r="C18" s="96" t="s">
        <v>7</v>
      </c>
      <c r="D18" s="163"/>
      <c r="E18" s="160"/>
      <c r="F18" s="158"/>
      <c r="G18" s="158"/>
      <c r="H18" s="160"/>
    </row>
    <row r="19" spans="1:8" ht="12.75" customHeight="1">
      <c r="A19" s="98"/>
      <c r="B19" s="99"/>
      <c r="C19" s="99"/>
      <c r="D19" s="97" t="s">
        <v>155</v>
      </c>
      <c r="E19" s="114">
        <f>SUM(E20:E25)</f>
        <v>323000</v>
      </c>
      <c r="F19" s="114">
        <f>SUM(F20:F25)</f>
        <v>0</v>
      </c>
      <c r="G19" s="114">
        <f>SUM(G20:G25)</f>
        <v>15690</v>
      </c>
      <c r="H19" s="114">
        <f>SUM(H20:H25)</f>
        <v>338690</v>
      </c>
    </row>
    <row r="20" spans="1:8" ht="14.25">
      <c r="A20" s="101"/>
      <c r="B20" s="102">
        <v>60016</v>
      </c>
      <c r="C20" s="103"/>
      <c r="D20" s="104" t="s">
        <v>156</v>
      </c>
      <c r="E20" s="105">
        <f>E40</f>
        <v>3000</v>
      </c>
      <c r="F20" s="105">
        <f>F40</f>
        <v>0</v>
      </c>
      <c r="G20" s="105">
        <f>G40</f>
        <v>0</v>
      </c>
      <c r="H20" s="105">
        <f>H40</f>
        <v>3000</v>
      </c>
    </row>
    <row r="21" spans="1:8" ht="14.25">
      <c r="A21" s="101"/>
      <c r="B21" s="102">
        <v>75023</v>
      </c>
      <c r="C21" s="103"/>
      <c r="D21" s="104" t="s">
        <v>170</v>
      </c>
      <c r="E21" s="105">
        <f>E55</f>
        <v>0</v>
      </c>
      <c r="F21" s="105">
        <f>F55</f>
        <v>0</v>
      </c>
      <c r="G21" s="105">
        <f>G55</f>
        <v>14708</v>
      </c>
      <c r="H21" s="105">
        <f>H55</f>
        <v>14708</v>
      </c>
    </row>
    <row r="22" spans="1:8" ht="14.25">
      <c r="A22" s="101"/>
      <c r="B22" s="102">
        <v>80101</v>
      </c>
      <c r="C22" s="103"/>
      <c r="D22" s="104" t="s">
        <v>158</v>
      </c>
      <c r="E22" s="105">
        <f>E72</f>
        <v>110000</v>
      </c>
      <c r="F22" s="105">
        <f>F72</f>
        <v>0</v>
      </c>
      <c r="G22" s="105">
        <f>G72</f>
        <v>0</v>
      </c>
      <c r="H22" s="105">
        <f>H72</f>
        <v>110000</v>
      </c>
    </row>
    <row r="23" spans="1:8" ht="14.25">
      <c r="A23" s="101"/>
      <c r="B23" s="102">
        <v>85401</v>
      </c>
      <c r="C23" s="103"/>
      <c r="D23" s="104" t="s">
        <v>157</v>
      </c>
      <c r="E23" s="105">
        <f>E89</f>
        <v>200000</v>
      </c>
      <c r="F23" s="105">
        <f>F89</f>
        <v>0</v>
      </c>
      <c r="G23" s="105">
        <f>G89</f>
        <v>0</v>
      </c>
      <c r="H23" s="105">
        <f>H89</f>
        <v>200000</v>
      </c>
    </row>
    <row r="24" spans="1:8" ht="25.5">
      <c r="A24" s="101"/>
      <c r="B24" s="102">
        <v>85412</v>
      </c>
      <c r="C24" s="102"/>
      <c r="D24" s="104" t="s">
        <v>159</v>
      </c>
      <c r="E24" s="105">
        <f>E105</f>
        <v>10000</v>
      </c>
      <c r="F24" s="105">
        <f>F105</f>
        <v>0</v>
      </c>
      <c r="G24" s="105">
        <f>G105</f>
        <v>0</v>
      </c>
      <c r="H24" s="105">
        <f>H105</f>
        <v>10000</v>
      </c>
    </row>
    <row r="25" spans="1:8" ht="14.25">
      <c r="A25" s="101"/>
      <c r="B25" s="102">
        <v>92116</v>
      </c>
      <c r="C25" s="102"/>
      <c r="D25" s="104" t="s">
        <v>171</v>
      </c>
      <c r="E25" s="105">
        <f>E121</f>
        <v>0</v>
      </c>
      <c r="F25" s="105">
        <f>F121</f>
        <v>0</v>
      </c>
      <c r="G25" s="105">
        <f>G121</f>
        <v>982</v>
      </c>
      <c r="H25" s="105">
        <f>H121</f>
        <v>982</v>
      </c>
    </row>
    <row r="26" spans="1:8" ht="12.75">
      <c r="A26" s="115"/>
      <c r="B26" s="116"/>
      <c r="C26" s="167" t="s">
        <v>74</v>
      </c>
      <c r="D26" s="154"/>
      <c r="E26" s="117">
        <f>E42+E58+E74+E91+E108+E124</f>
        <v>12000</v>
      </c>
      <c r="F26" s="117">
        <f>F42+F58+F74+F91+F108+F124</f>
        <v>0</v>
      </c>
      <c r="G26" s="117">
        <f>G42+G58+G74+G91+G108+G124</f>
        <v>0</v>
      </c>
      <c r="H26" s="117">
        <f>H42+H58+H74+H91+H108+H124</f>
        <v>12000</v>
      </c>
    </row>
    <row r="27" spans="1:8" ht="14.25">
      <c r="A27" s="118"/>
      <c r="B27" s="119"/>
      <c r="C27" s="120"/>
      <c r="D27" s="121" t="s">
        <v>75</v>
      </c>
      <c r="E27" s="122">
        <f>SUM(E19+E26)</f>
        <v>335000</v>
      </c>
      <c r="F27" s="122">
        <f>SUM(F19+F26)</f>
        <v>0</v>
      </c>
      <c r="G27" s="122">
        <f>SUM(G19+G26)</f>
        <v>15690</v>
      </c>
      <c r="H27" s="122">
        <f>SUM(H19+H26)</f>
        <v>350690</v>
      </c>
    </row>
    <row r="28" spans="1:8" ht="14.25">
      <c r="A28" s="164" t="s">
        <v>156</v>
      </c>
      <c r="B28" s="165"/>
      <c r="C28" s="165"/>
      <c r="D28" s="165"/>
      <c r="E28" s="165"/>
      <c r="F28" s="166"/>
      <c r="G28" s="166"/>
      <c r="H28" s="166"/>
    </row>
    <row r="29" spans="1:8" ht="12.75" customHeight="1">
      <c r="A29" s="155" t="s">
        <v>1</v>
      </c>
      <c r="B29" s="156"/>
      <c r="C29" s="156"/>
      <c r="D29" s="162" t="s">
        <v>70</v>
      </c>
      <c r="E29" s="159" t="s">
        <v>39</v>
      </c>
      <c r="F29" s="157" t="s">
        <v>9</v>
      </c>
      <c r="G29" s="157" t="s">
        <v>10</v>
      </c>
      <c r="H29" s="159" t="s">
        <v>67</v>
      </c>
    </row>
    <row r="30" spans="1:8" ht="12.75">
      <c r="A30" s="95" t="s">
        <v>3</v>
      </c>
      <c r="B30" s="96" t="s">
        <v>29</v>
      </c>
      <c r="C30" s="96" t="s">
        <v>7</v>
      </c>
      <c r="D30" s="163"/>
      <c r="E30" s="160"/>
      <c r="F30" s="158"/>
      <c r="G30" s="158"/>
      <c r="H30" s="160"/>
    </row>
    <row r="31" spans="1:8" ht="14.25">
      <c r="A31" s="123">
        <v>600</v>
      </c>
      <c r="B31" s="124"/>
      <c r="C31" s="125"/>
      <c r="D31" s="126" t="s">
        <v>160</v>
      </c>
      <c r="E31" s="126">
        <f>SUM(E32)</f>
        <v>3000</v>
      </c>
      <c r="F31" s="126">
        <f>SUM(F32)</f>
        <v>0</v>
      </c>
      <c r="G31" s="126">
        <f>SUM(G32)</f>
        <v>0</v>
      </c>
      <c r="H31" s="126">
        <f>SUM(H32)</f>
        <v>3000</v>
      </c>
    </row>
    <row r="32" spans="1:8" ht="12.75">
      <c r="A32" s="127"/>
      <c r="B32" s="128">
        <v>60016</v>
      </c>
      <c r="C32" s="129"/>
      <c r="D32" s="89" t="s">
        <v>156</v>
      </c>
      <c r="E32" s="39">
        <f>SUM(E33:E34)</f>
        <v>3000</v>
      </c>
      <c r="F32" s="39">
        <f>SUM(F33:F34)</f>
        <v>0</v>
      </c>
      <c r="G32" s="39">
        <f>SUM(G33:G34)</f>
        <v>0</v>
      </c>
      <c r="H32" s="39">
        <f>SUM(H33:H34)</f>
        <v>3000</v>
      </c>
    </row>
    <row r="33" spans="1:8" ht="12.75">
      <c r="A33" s="127"/>
      <c r="B33" s="130"/>
      <c r="C33" s="131" t="s">
        <v>161</v>
      </c>
      <c r="D33" s="46" t="s">
        <v>88</v>
      </c>
      <c r="E33" s="132">
        <v>3000</v>
      </c>
      <c r="F33" s="132"/>
      <c r="G33" s="132"/>
      <c r="H33" s="132">
        <f>E33-F33+G33</f>
        <v>3000</v>
      </c>
    </row>
    <row r="34" spans="1:8" ht="12.75">
      <c r="A34" s="127"/>
      <c r="B34" s="130"/>
      <c r="C34" s="131" t="s">
        <v>78</v>
      </c>
      <c r="D34" s="46" t="s">
        <v>79</v>
      </c>
      <c r="E34" s="132">
        <v>0</v>
      </c>
      <c r="F34" s="132"/>
      <c r="G34" s="132"/>
      <c r="H34" s="132">
        <f>E34-F34+G34</f>
        <v>0</v>
      </c>
    </row>
    <row r="35" spans="1:8" ht="12.75">
      <c r="A35" s="127"/>
      <c r="B35" s="130"/>
      <c r="C35" s="161" t="s">
        <v>71</v>
      </c>
      <c r="D35" s="154"/>
      <c r="E35" s="132">
        <v>2000</v>
      </c>
      <c r="F35" s="132"/>
      <c r="G35" s="132"/>
      <c r="H35" s="132">
        <f>E35-F35+G35</f>
        <v>2000</v>
      </c>
    </row>
    <row r="36" spans="1:8" ht="12.75">
      <c r="A36" s="115"/>
      <c r="B36" s="116"/>
      <c r="C36" s="116"/>
      <c r="D36" s="112" t="s">
        <v>72</v>
      </c>
      <c r="E36" s="113">
        <f>SUM(E35+E31)</f>
        <v>5000</v>
      </c>
      <c r="F36" s="113">
        <f>SUM(F35+F31)</f>
        <v>0</v>
      </c>
      <c r="G36" s="113">
        <f>SUM(G35+G31)</f>
        <v>0</v>
      </c>
      <c r="H36" s="113">
        <f>SUM(H35+H31)</f>
        <v>5000</v>
      </c>
    </row>
    <row r="37" spans="1:8" ht="12.75" customHeight="1">
      <c r="A37" s="155" t="s">
        <v>1</v>
      </c>
      <c r="B37" s="156"/>
      <c r="C37" s="156"/>
      <c r="D37" s="162" t="s">
        <v>73</v>
      </c>
      <c r="E37" s="159" t="s">
        <v>39</v>
      </c>
      <c r="F37" s="157" t="s">
        <v>9</v>
      </c>
      <c r="G37" s="157" t="s">
        <v>10</v>
      </c>
      <c r="H37" s="159" t="s">
        <v>67</v>
      </c>
    </row>
    <row r="38" spans="1:8" ht="12.75">
      <c r="A38" s="95" t="s">
        <v>3</v>
      </c>
      <c r="B38" s="96" t="s">
        <v>29</v>
      </c>
      <c r="C38" s="96" t="s">
        <v>7</v>
      </c>
      <c r="D38" s="163"/>
      <c r="E38" s="160"/>
      <c r="F38" s="158"/>
      <c r="G38" s="158"/>
      <c r="H38" s="160"/>
    </row>
    <row r="39" spans="1:8" ht="14.25">
      <c r="A39" s="123">
        <v>600</v>
      </c>
      <c r="B39" s="124"/>
      <c r="C39" s="125"/>
      <c r="D39" s="126" t="s">
        <v>160</v>
      </c>
      <c r="E39" s="126">
        <f>SUM(E40)</f>
        <v>3000</v>
      </c>
      <c r="F39" s="126">
        <f aca="true" t="shared" si="0" ref="F39:H40">SUM(F40)</f>
        <v>0</v>
      </c>
      <c r="G39" s="126">
        <f t="shared" si="0"/>
        <v>0</v>
      </c>
      <c r="H39" s="126">
        <f t="shared" si="0"/>
        <v>3000</v>
      </c>
    </row>
    <row r="40" spans="1:8" ht="12.75">
      <c r="A40" s="127"/>
      <c r="B40" s="128">
        <v>60016</v>
      </c>
      <c r="C40" s="129"/>
      <c r="D40" s="89" t="s">
        <v>156</v>
      </c>
      <c r="E40" s="39">
        <f>SUM(E41)</f>
        <v>3000</v>
      </c>
      <c r="F40" s="39">
        <f t="shared" si="0"/>
        <v>0</v>
      </c>
      <c r="G40" s="39">
        <f t="shared" si="0"/>
        <v>0</v>
      </c>
      <c r="H40" s="39">
        <f t="shared" si="0"/>
        <v>3000</v>
      </c>
    </row>
    <row r="41" spans="1:8" ht="12.75">
      <c r="A41" s="133"/>
      <c r="B41" s="134"/>
      <c r="C41" s="131">
        <v>4300</v>
      </c>
      <c r="D41" s="40" t="s">
        <v>82</v>
      </c>
      <c r="E41" s="132">
        <v>3000</v>
      </c>
      <c r="F41" s="132"/>
      <c r="G41" s="132"/>
      <c r="H41" s="132">
        <f>E41-F41+G41</f>
        <v>3000</v>
      </c>
    </row>
    <row r="42" spans="1:8" ht="12.75">
      <c r="A42" s="135"/>
      <c r="B42" s="136"/>
      <c r="C42" s="161" t="s">
        <v>74</v>
      </c>
      <c r="D42" s="154"/>
      <c r="E42" s="132">
        <v>2000</v>
      </c>
      <c r="F42" s="132"/>
      <c r="G42" s="132"/>
      <c r="H42" s="132">
        <f>E42-F42+G42</f>
        <v>2000</v>
      </c>
    </row>
    <row r="43" spans="1:8" ht="12.75">
      <c r="A43" s="109"/>
      <c r="B43" s="110"/>
      <c r="C43" s="110"/>
      <c r="D43" s="112" t="s">
        <v>75</v>
      </c>
      <c r="E43" s="113">
        <f>SUM(E39+E42)</f>
        <v>5000</v>
      </c>
      <c r="F43" s="113">
        <f>SUM(F39+F42)</f>
        <v>0</v>
      </c>
      <c r="G43" s="113">
        <f>SUM(G39+G42)</f>
        <v>0</v>
      </c>
      <c r="H43" s="113">
        <f>SUM(H39+H42)</f>
        <v>5000</v>
      </c>
    </row>
    <row r="44" spans="1:8" ht="14.25">
      <c r="A44" s="164" t="s">
        <v>170</v>
      </c>
      <c r="B44" s="165"/>
      <c r="C44" s="165"/>
      <c r="D44" s="165"/>
      <c r="E44" s="165"/>
      <c r="F44" s="166"/>
      <c r="G44" s="166"/>
      <c r="H44" s="166"/>
    </row>
    <row r="45" spans="1:8" ht="12.75" customHeight="1">
      <c r="A45" s="155" t="s">
        <v>1</v>
      </c>
      <c r="B45" s="156"/>
      <c r="C45" s="156"/>
      <c r="D45" s="162" t="s">
        <v>70</v>
      </c>
      <c r="E45" s="159" t="s">
        <v>39</v>
      </c>
      <c r="F45" s="157" t="s">
        <v>9</v>
      </c>
      <c r="G45" s="157" t="s">
        <v>10</v>
      </c>
      <c r="H45" s="159" t="s">
        <v>67</v>
      </c>
    </row>
    <row r="46" spans="1:8" ht="12.75">
      <c r="A46" s="95" t="s">
        <v>3</v>
      </c>
      <c r="B46" s="96" t="s">
        <v>29</v>
      </c>
      <c r="C46" s="96" t="s">
        <v>7</v>
      </c>
      <c r="D46" s="163"/>
      <c r="E46" s="160"/>
      <c r="F46" s="158"/>
      <c r="G46" s="158"/>
      <c r="H46" s="160"/>
    </row>
    <row r="47" spans="1:8" ht="14.25">
      <c r="A47" s="123">
        <v>750</v>
      </c>
      <c r="B47" s="124"/>
      <c r="C47" s="125"/>
      <c r="D47" s="126" t="s">
        <v>173</v>
      </c>
      <c r="E47" s="126">
        <f>SUM(E48)</f>
        <v>0</v>
      </c>
      <c r="F47" s="126">
        <f>SUM(F48)</f>
        <v>0</v>
      </c>
      <c r="G47" s="126">
        <f>SUM(G48)</f>
        <v>14708</v>
      </c>
      <c r="H47" s="126">
        <f>SUM(H48)</f>
        <v>14708</v>
      </c>
    </row>
    <row r="48" spans="1:8" ht="12.75">
      <c r="A48" s="127"/>
      <c r="B48" s="128">
        <v>75023</v>
      </c>
      <c r="C48" s="129"/>
      <c r="D48" s="89" t="s">
        <v>170</v>
      </c>
      <c r="E48" s="39">
        <f>SUM(E49:E49)</f>
        <v>0</v>
      </c>
      <c r="F48" s="39">
        <f>SUM(F49:F49)</f>
        <v>0</v>
      </c>
      <c r="G48" s="39">
        <f>SUM(G49:G49)</f>
        <v>14708</v>
      </c>
      <c r="H48" s="39">
        <f>SUM(H49:H49)</f>
        <v>14708</v>
      </c>
    </row>
    <row r="49" spans="1:8" ht="12.75">
      <c r="A49" s="127"/>
      <c r="B49" s="130"/>
      <c r="C49" s="131" t="s">
        <v>172</v>
      </c>
      <c r="D49" s="46" t="s">
        <v>176</v>
      </c>
      <c r="E49" s="132"/>
      <c r="F49" s="132"/>
      <c r="G49" s="132">
        <v>14708</v>
      </c>
      <c r="H49" s="132">
        <f>SUM(E49-F49+G49)</f>
        <v>14708</v>
      </c>
    </row>
    <row r="50" spans="1:8" ht="12.75">
      <c r="A50" s="127"/>
      <c r="B50" s="130"/>
      <c r="C50" s="161" t="s">
        <v>71</v>
      </c>
      <c r="D50" s="154"/>
      <c r="E50" s="132">
        <v>0</v>
      </c>
      <c r="F50" s="132"/>
      <c r="G50" s="132"/>
      <c r="H50" s="132">
        <f>SUM(E50-F50+G50)</f>
        <v>0</v>
      </c>
    </row>
    <row r="51" spans="1:8" ht="12.75">
      <c r="A51" s="115"/>
      <c r="B51" s="116"/>
      <c r="C51" s="116"/>
      <c r="D51" s="112" t="s">
        <v>72</v>
      </c>
      <c r="E51" s="113">
        <f>SUM(E50+E47)</f>
        <v>0</v>
      </c>
      <c r="F51" s="113">
        <f>SUM(F50+F47)</f>
        <v>0</v>
      </c>
      <c r="G51" s="113">
        <f>SUM(G50+G47)</f>
        <v>14708</v>
      </c>
      <c r="H51" s="113">
        <f>SUM(H50+H47)</f>
        <v>14708</v>
      </c>
    </row>
    <row r="52" spans="1:8" ht="12.75" customHeight="1">
      <c r="A52" s="155" t="s">
        <v>1</v>
      </c>
      <c r="B52" s="156"/>
      <c r="C52" s="156"/>
      <c r="D52" s="162" t="s">
        <v>73</v>
      </c>
      <c r="E52" s="159" t="s">
        <v>39</v>
      </c>
      <c r="F52" s="157" t="s">
        <v>9</v>
      </c>
      <c r="G52" s="157" t="s">
        <v>10</v>
      </c>
      <c r="H52" s="159" t="s">
        <v>67</v>
      </c>
    </row>
    <row r="53" spans="1:8" ht="12.75">
      <c r="A53" s="95" t="s">
        <v>3</v>
      </c>
      <c r="B53" s="96" t="s">
        <v>29</v>
      </c>
      <c r="C53" s="96" t="s">
        <v>7</v>
      </c>
      <c r="D53" s="163"/>
      <c r="E53" s="160"/>
      <c r="F53" s="158"/>
      <c r="G53" s="158"/>
      <c r="H53" s="160"/>
    </row>
    <row r="54" spans="1:8" ht="14.25">
      <c r="A54" s="123">
        <v>750</v>
      </c>
      <c r="B54" s="124"/>
      <c r="C54" s="125"/>
      <c r="D54" s="126" t="s">
        <v>173</v>
      </c>
      <c r="E54" s="126">
        <f>SUM(E55)</f>
        <v>0</v>
      </c>
      <c r="F54" s="126">
        <f>SUM(F55)</f>
        <v>0</v>
      </c>
      <c r="G54" s="126">
        <f>SUM(G55)</f>
        <v>14708</v>
      </c>
      <c r="H54" s="126">
        <f>SUM(H55)</f>
        <v>14708</v>
      </c>
    </row>
    <row r="55" spans="1:8" ht="12.75">
      <c r="A55" s="127"/>
      <c r="B55" s="128">
        <v>75023</v>
      </c>
      <c r="C55" s="129"/>
      <c r="D55" s="89" t="s">
        <v>170</v>
      </c>
      <c r="E55" s="39">
        <f>SUM(E56:E57)</f>
        <v>0</v>
      </c>
      <c r="F55" s="39">
        <f>SUM(F56:F57)</f>
        <v>0</v>
      </c>
      <c r="G55" s="39">
        <f>SUM(G56:G57)</f>
        <v>14708</v>
      </c>
      <c r="H55" s="39">
        <f>SUM(H56:H57)</f>
        <v>14708</v>
      </c>
    </row>
    <row r="56" spans="1:8" ht="12.75">
      <c r="A56" s="127"/>
      <c r="B56" s="130"/>
      <c r="C56" s="131">
        <v>4270</v>
      </c>
      <c r="D56" s="40" t="s">
        <v>81</v>
      </c>
      <c r="E56" s="132"/>
      <c r="F56" s="132"/>
      <c r="G56" s="132">
        <v>2234</v>
      </c>
      <c r="H56" s="132">
        <f>SUM(E56-F56+G56)</f>
        <v>2234</v>
      </c>
    </row>
    <row r="57" spans="1:8" ht="12.75">
      <c r="A57" s="127"/>
      <c r="B57" s="130"/>
      <c r="C57" s="131">
        <v>6060</v>
      </c>
      <c r="D57" s="40" t="s">
        <v>174</v>
      </c>
      <c r="E57" s="132"/>
      <c r="F57" s="132"/>
      <c r="G57" s="132">
        <v>12474</v>
      </c>
      <c r="H57" s="132">
        <f>SUM(E57-F57+G57)</f>
        <v>12474</v>
      </c>
    </row>
    <row r="58" spans="1:8" ht="12.75">
      <c r="A58" s="127"/>
      <c r="B58" s="130"/>
      <c r="C58" s="161" t="s">
        <v>74</v>
      </c>
      <c r="D58" s="154"/>
      <c r="E58" s="132">
        <v>0</v>
      </c>
      <c r="F58" s="132"/>
      <c r="G58" s="132"/>
      <c r="H58" s="132">
        <f>SUM(E58-F58+G58)</f>
        <v>0</v>
      </c>
    </row>
    <row r="59" spans="1:8" ht="12.75">
      <c r="A59" s="109"/>
      <c r="B59" s="110"/>
      <c r="C59" s="110"/>
      <c r="D59" s="112" t="s">
        <v>75</v>
      </c>
      <c r="E59" s="113">
        <f>SUM(E54+E58)</f>
        <v>0</v>
      </c>
      <c r="F59" s="113">
        <f>SUM(F54+F58)</f>
        <v>0</v>
      </c>
      <c r="G59" s="113">
        <f>SUM(G54+G58)</f>
        <v>14708</v>
      </c>
      <c r="H59" s="113">
        <f>SUM(H54+H58)</f>
        <v>14708</v>
      </c>
    </row>
    <row r="60" spans="1:8" ht="14.25">
      <c r="A60" s="164" t="s">
        <v>166</v>
      </c>
      <c r="B60" s="165"/>
      <c r="C60" s="165"/>
      <c r="D60" s="165"/>
      <c r="E60" s="165"/>
      <c r="F60" s="166"/>
      <c r="G60" s="166"/>
      <c r="H60" s="166"/>
    </row>
    <row r="61" spans="1:8" ht="12.75" customHeight="1">
      <c r="A61" s="155" t="s">
        <v>1</v>
      </c>
      <c r="B61" s="156"/>
      <c r="C61" s="156"/>
      <c r="D61" s="162" t="s">
        <v>70</v>
      </c>
      <c r="E61" s="159" t="s">
        <v>39</v>
      </c>
      <c r="F61" s="157" t="s">
        <v>9</v>
      </c>
      <c r="G61" s="157" t="s">
        <v>10</v>
      </c>
      <c r="H61" s="159" t="s">
        <v>67</v>
      </c>
    </row>
    <row r="62" spans="1:8" ht="12.75">
      <c r="A62" s="95" t="s">
        <v>3</v>
      </c>
      <c r="B62" s="96" t="s">
        <v>29</v>
      </c>
      <c r="C62" s="96" t="s">
        <v>7</v>
      </c>
      <c r="D62" s="163"/>
      <c r="E62" s="160"/>
      <c r="F62" s="158"/>
      <c r="G62" s="158"/>
      <c r="H62" s="160"/>
    </row>
    <row r="63" spans="1:8" ht="14.25">
      <c r="A63" s="123">
        <v>801</v>
      </c>
      <c r="B63" s="124"/>
      <c r="C63" s="125"/>
      <c r="D63" s="137" t="s">
        <v>167</v>
      </c>
      <c r="E63" s="126">
        <f>SUM(E64)</f>
        <v>110000</v>
      </c>
      <c r="F63" s="126">
        <f>SUM(F64)</f>
        <v>0</v>
      </c>
      <c r="G63" s="126">
        <f>SUM(G64)</f>
        <v>0</v>
      </c>
      <c r="H63" s="126">
        <f>SUM(H64)</f>
        <v>110000</v>
      </c>
    </row>
    <row r="64" spans="1:8" ht="12.75">
      <c r="A64" s="127"/>
      <c r="B64" s="128">
        <v>80104</v>
      </c>
      <c r="C64" s="129"/>
      <c r="D64" s="89" t="s">
        <v>158</v>
      </c>
      <c r="E64" s="39">
        <f>SUM(E65:E66)</f>
        <v>110000</v>
      </c>
      <c r="F64" s="39">
        <f>SUM(F65:F66)</f>
        <v>0</v>
      </c>
      <c r="G64" s="39">
        <f>SUM(G65:G66)</f>
        <v>0</v>
      </c>
      <c r="H64" s="39">
        <f>SUM(H65:H66)</f>
        <v>110000</v>
      </c>
    </row>
    <row r="65" spans="1:8" ht="12.75">
      <c r="A65" s="127"/>
      <c r="B65" s="130"/>
      <c r="C65" s="131" t="s">
        <v>76</v>
      </c>
      <c r="D65" s="46" t="s">
        <v>77</v>
      </c>
      <c r="E65" s="132">
        <v>109000</v>
      </c>
      <c r="F65" s="132"/>
      <c r="G65" s="132"/>
      <c r="H65" s="132">
        <f>E65-F65+G65</f>
        <v>109000</v>
      </c>
    </row>
    <row r="66" spans="1:8" ht="12.75">
      <c r="A66" s="127"/>
      <c r="B66" s="130"/>
      <c r="C66" s="138" t="s">
        <v>87</v>
      </c>
      <c r="D66" s="46" t="s">
        <v>164</v>
      </c>
      <c r="E66" s="132">
        <v>1000</v>
      </c>
      <c r="F66" s="132"/>
      <c r="G66" s="132"/>
      <c r="H66" s="132">
        <f>E66-F66+G66</f>
        <v>1000</v>
      </c>
    </row>
    <row r="67" spans="1:8" ht="12.75">
      <c r="A67" s="127"/>
      <c r="B67" s="130"/>
      <c r="C67" s="161" t="s">
        <v>71</v>
      </c>
      <c r="D67" s="154"/>
      <c r="E67" s="132">
        <v>5000</v>
      </c>
      <c r="F67" s="132"/>
      <c r="G67" s="132"/>
      <c r="H67" s="132">
        <f>E67-F67+G67</f>
        <v>5000</v>
      </c>
    </row>
    <row r="68" spans="1:8" ht="12.75">
      <c r="A68" s="109"/>
      <c r="B68" s="110"/>
      <c r="C68" s="110"/>
      <c r="D68" s="112" t="s">
        <v>72</v>
      </c>
      <c r="E68" s="113">
        <f>SUM(E63+E67)</f>
        <v>115000</v>
      </c>
      <c r="F68" s="113">
        <f>SUM(F63+F67)</f>
        <v>0</v>
      </c>
      <c r="G68" s="113">
        <f>SUM(G63+G67)</f>
        <v>0</v>
      </c>
      <c r="H68" s="113">
        <f>SUM(H63+H67)</f>
        <v>115000</v>
      </c>
    </row>
    <row r="69" spans="1:8" ht="12.75" customHeight="1">
      <c r="A69" s="155" t="s">
        <v>1</v>
      </c>
      <c r="B69" s="156"/>
      <c r="C69" s="156"/>
      <c r="D69" s="162" t="s">
        <v>73</v>
      </c>
      <c r="E69" s="159" t="s">
        <v>39</v>
      </c>
      <c r="F69" s="157" t="s">
        <v>9</v>
      </c>
      <c r="G69" s="157" t="s">
        <v>10</v>
      </c>
      <c r="H69" s="159" t="s">
        <v>67</v>
      </c>
    </row>
    <row r="70" spans="1:8" ht="12.75">
      <c r="A70" s="95" t="s">
        <v>3</v>
      </c>
      <c r="B70" s="96" t="s">
        <v>29</v>
      </c>
      <c r="C70" s="96" t="s">
        <v>7</v>
      </c>
      <c r="D70" s="163"/>
      <c r="E70" s="160"/>
      <c r="F70" s="158"/>
      <c r="G70" s="158"/>
      <c r="H70" s="160"/>
    </row>
    <row r="71" spans="1:8" ht="14.25">
      <c r="A71" s="139">
        <v>801</v>
      </c>
      <c r="B71" s="140"/>
      <c r="C71" s="141"/>
      <c r="D71" s="137" t="s">
        <v>167</v>
      </c>
      <c r="E71" s="126">
        <f>SUM(E72)</f>
        <v>110000</v>
      </c>
      <c r="F71" s="126">
        <f>SUM(F72)</f>
        <v>0</v>
      </c>
      <c r="G71" s="126">
        <f>SUM(G72)</f>
        <v>0</v>
      </c>
      <c r="H71" s="126">
        <f>SUM(H72)</f>
        <v>110000</v>
      </c>
    </row>
    <row r="72" spans="1:8" ht="12.75">
      <c r="A72" s="127"/>
      <c r="B72" s="128">
        <v>80104</v>
      </c>
      <c r="C72" s="129"/>
      <c r="D72" s="89" t="s">
        <v>158</v>
      </c>
      <c r="E72" s="39">
        <f>SUM(E73)</f>
        <v>110000</v>
      </c>
      <c r="F72" s="39"/>
      <c r="G72" s="39"/>
      <c r="H72" s="39">
        <f>SUM(H73)</f>
        <v>110000</v>
      </c>
    </row>
    <row r="73" spans="1:8" ht="12.75">
      <c r="A73" s="127"/>
      <c r="B73" s="130"/>
      <c r="C73" s="131">
        <v>4220</v>
      </c>
      <c r="D73" s="46" t="s">
        <v>165</v>
      </c>
      <c r="E73" s="132">
        <v>110000</v>
      </c>
      <c r="F73" s="132"/>
      <c r="G73" s="132"/>
      <c r="H73" s="132">
        <f>E73-F73+G73</f>
        <v>110000</v>
      </c>
    </row>
    <row r="74" spans="1:8" ht="12.75">
      <c r="A74" s="127"/>
      <c r="B74" s="130"/>
      <c r="C74" s="161" t="s">
        <v>74</v>
      </c>
      <c r="D74" s="154"/>
      <c r="E74" s="132">
        <v>5000</v>
      </c>
      <c r="F74" s="132"/>
      <c r="G74" s="132"/>
      <c r="H74" s="132">
        <f>E74-F74+G74</f>
        <v>5000</v>
      </c>
    </row>
    <row r="75" spans="1:8" ht="12.75">
      <c r="A75" s="109"/>
      <c r="B75" s="110"/>
      <c r="C75" s="110"/>
      <c r="D75" s="112" t="s">
        <v>75</v>
      </c>
      <c r="E75" s="113">
        <f>SUM(E71+E74)</f>
        <v>115000</v>
      </c>
      <c r="F75" s="113">
        <f>SUM(F71+F74)</f>
        <v>0</v>
      </c>
      <c r="G75" s="113">
        <f>SUM(G71+G74)</f>
        <v>0</v>
      </c>
      <c r="H75" s="113">
        <f>SUM(H71+H74)</f>
        <v>115000</v>
      </c>
    </row>
    <row r="76" spans="1:8" ht="14.25">
      <c r="A76" s="164" t="s">
        <v>162</v>
      </c>
      <c r="B76" s="165"/>
      <c r="C76" s="165"/>
      <c r="D76" s="165"/>
      <c r="E76" s="165"/>
      <c r="F76" s="166"/>
      <c r="G76" s="166"/>
      <c r="H76" s="166"/>
    </row>
    <row r="77" spans="1:8" ht="12.75" customHeight="1">
      <c r="A77" s="155" t="s">
        <v>1</v>
      </c>
      <c r="B77" s="156"/>
      <c r="C77" s="156"/>
      <c r="D77" s="162" t="s">
        <v>70</v>
      </c>
      <c r="E77" s="159" t="s">
        <v>39</v>
      </c>
      <c r="F77" s="157" t="s">
        <v>9</v>
      </c>
      <c r="G77" s="157" t="s">
        <v>10</v>
      </c>
      <c r="H77" s="159" t="s">
        <v>67</v>
      </c>
    </row>
    <row r="78" spans="1:8" ht="12.75">
      <c r="A78" s="95" t="s">
        <v>3</v>
      </c>
      <c r="B78" s="96" t="s">
        <v>29</v>
      </c>
      <c r="C78" s="96" t="s">
        <v>7</v>
      </c>
      <c r="D78" s="163"/>
      <c r="E78" s="160"/>
      <c r="F78" s="158"/>
      <c r="G78" s="158"/>
      <c r="H78" s="160"/>
    </row>
    <row r="79" spans="1:8" ht="14.25">
      <c r="A79" s="123">
        <v>854</v>
      </c>
      <c r="B79" s="124"/>
      <c r="C79" s="125"/>
      <c r="D79" s="137" t="s">
        <v>163</v>
      </c>
      <c r="E79" s="126">
        <f>SUM(E80)</f>
        <v>200000</v>
      </c>
      <c r="F79" s="126">
        <f>SUM(F80)</f>
        <v>0</v>
      </c>
      <c r="G79" s="126">
        <f>SUM(G80)</f>
        <v>0</v>
      </c>
      <c r="H79" s="126">
        <f>SUM(H80)</f>
        <v>200000</v>
      </c>
    </row>
    <row r="80" spans="1:8" ht="12.75">
      <c r="A80" s="127"/>
      <c r="B80" s="128">
        <v>85401</v>
      </c>
      <c r="C80" s="129"/>
      <c r="D80" s="89" t="s">
        <v>157</v>
      </c>
      <c r="E80" s="39">
        <f>SUM(E81:E83)</f>
        <v>200000</v>
      </c>
      <c r="F80" s="39">
        <f>SUM(F81:F83)</f>
        <v>0</v>
      </c>
      <c r="G80" s="39">
        <f>SUM(G81:G83)</f>
        <v>0</v>
      </c>
      <c r="H80" s="39">
        <f>SUM(H81:H83)</f>
        <v>200000</v>
      </c>
    </row>
    <row r="81" spans="1:8" ht="12.75">
      <c r="A81" s="127"/>
      <c r="B81" s="130"/>
      <c r="C81" s="131" t="s">
        <v>76</v>
      </c>
      <c r="D81" s="46" t="s">
        <v>77</v>
      </c>
      <c r="E81" s="132">
        <v>100000</v>
      </c>
      <c r="F81" s="132"/>
      <c r="G81" s="132"/>
      <c r="H81" s="132">
        <f>E81-F81+G81</f>
        <v>100000</v>
      </c>
    </row>
    <row r="82" spans="1:8" ht="12.75">
      <c r="A82" s="127"/>
      <c r="B82" s="130"/>
      <c r="C82" s="131" t="s">
        <v>78</v>
      </c>
      <c r="D82" s="46" t="s">
        <v>79</v>
      </c>
      <c r="E82" s="132">
        <v>0</v>
      </c>
      <c r="F82" s="132"/>
      <c r="G82" s="132"/>
      <c r="H82" s="132">
        <f>E82-F82+G82</f>
        <v>0</v>
      </c>
    </row>
    <row r="83" spans="1:8" ht="12.75">
      <c r="A83" s="127"/>
      <c r="B83" s="130"/>
      <c r="C83" s="131" t="s">
        <v>87</v>
      </c>
      <c r="D83" s="46" t="s">
        <v>164</v>
      </c>
      <c r="E83" s="132">
        <v>100000</v>
      </c>
      <c r="F83" s="132"/>
      <c r="G83" s="132"/>
      <c r="H83" s="132">
        <f>E83-F83+G83</f>
        <v>100000</v>
      </c>
    </row>
    <row r="84" spans="1:8" ht="12.75">
      <c r="A84" s="127"/>
      <c r="B84" s="130"/>
      <c r="C84" s="161" t="s">
        <v>71</v>
      </c>
      <c r="D84" s="154"/>
      <c r="E84" s="132">
        <v>5000</v>
      </c>
      <c r="F84" s="132"/>
      <c r="G84" s="132"/>
      <c r="H84" s="132">
        <f>E84-F84+G84</f>
        <v>5000</v>
      </c>
    </row>
    <row r="85" spans="1:8" ht="12.75">
      <c r="A85" s="109"/>
      <c r="B85" s="110"/>
      <c r="C85" s="111"/>
      <c r="D85" s="112" t="s">
        <v>72</v>
      </c>
      <c r="E85" s="113">
        <f>SUM(E79+E84)</f>
        <v>205000</v>
      </c>
      <c r="F85" s="113">
        <f>SUM(F79+F84)</f>
        <v>0</v>
      </c>
      <c r="G85" s="113">
        <f>SUM(G79+G84)</f>
        <v>0</v>
      </c>
      <c r="H85" s="113">
        <f>SUM(H79+H84)</f>
        <v>205000</v>
      </c>
    </row>
    <row r="86" spans="1:8" ht="12.75" customHeight="1">
      <c r="A86" s="155" t="s">
        <v>1</v>
      </c>
      <c r="B86" s="156"/>
      <c r="C86" s="156"/>
      <c r="D86" s="162" t="s">
        <v>73</v>
      </c>
      <c r="E86" s="159" t="s">
        <v>39</v>
      </c>
      <c r="F86" s="157" t="s">
        <v>9</v>
      </c>
      <c r="G86" s="157" t="s">
        <v>10</v>
      </c>
      <c r="H86" s="159" t="s">
        <v>67</v>
      </c>
    </row>
    <row r="87" spans="1:8" ht="12.75">
      <c r="A87" s="95" t="s">
        <v>3</v>
      </c>
      <c r="B87" s="96" t="s">
        <v>29</v>
      </c>
      <c r="C87" s="96" t="s">
        <v>7</v>
      </c>
      <c r="D87" s="163"/>
      <c r="E87" s="160"/>
      <c r="F87" s="158"/>
      <c r="G87" s="158"/>
      <c r="H87" s="160"/>
    </row>
    <row r="88" spans="1:8" ht="14.25">
      <c r="A88" s="123">
        <v>854</v>
      </c>
      <c r="B88" s="124"/>
      <c r="C88" s="125"/>
      <c r="D88" s="137" t="s">
        <v>163</v>
      </c>
      <c r="E88" s="126">
        <f>SUM(E89)</f>
        <v>200000</v>
      </c>
      <c r="F88" s="126">
        <f aca="true" t="shared" si="1" ref="F88:H89">SUM(F89)</f>
        <v>0</v>
      </c>
      <c r="G88" s="126">
        <f t="shared" si="1"/>
        <v>0</v>
      </c>
      <c r="H88" s="126">
        <f t="shared" si="1"/>
        <v>200000</v>
      </c>
    </row>
    <row r="89" spans="1:8" ht="12.75">
      <c r="A89" s="127"/>
      <c r="B89" s="128">
        <v>85401</v>
      </c>
      <c r="C89" s="129"/>
      <c r="D89" s="89" t="s">
        <v>157</v>
      </c>
      <c r="E89" s="39">
        <f>SUM(E90)</f>
        <v>200000</v>
      </c>
      <c r="F89" s="39">
        <f t="shared" si="1"/>
        <v>0</v>
      </c>
      <c r="G89" s="39">
        <f t="shared" si="1"/>
        <v>0</v>
      </c>
      <c r="H89" s="39">
        <f t="shared" si="1"/>
        <v>200000</v>
      </c>
    </row>
    <row r="90" spans="1:8" ht="12.75">
      <c r="A90" s="127"/>
      <c r="B90" s="130"/>
      <c r="C90" s="131">
        <v>4220</v>
      </c>
      <c r="D90" s="46" t="s">
        <v>165</v>
      </c>
      <c r="E90" s="132">
        <v>200000</v>
      </c>
      <c r="F90" s="132"/>
      <c r="G90" s="132"/>
      <c r="H90" s="132">
        <f>E90-F90+G90</f>
        <v>200000</v>
      </c>
    </row>
    <row r="91" spans="1:8" ht="12.75">
      <c r="A91" s="127"/>
      <c r="B91" s="130"/>
      <c r="C91" s="161" t="s">
        <v>74</v>
      </c>
      <c r="D91" s="154"/>
      <c r="E91" s="132">
        <v>5000</v>
      </c>
      <c r="F91" s="132"/>
      <c r="G91" s="132"/>
      <c r="H91" s="132">
        <f>E91-F91+G91</f>
        <v>5000</v>
      </c>
    </row>
    <row r="92" spans="1:8" ht="12.75">
      <c r="A92" s="109"/>
      <c r="B92" s="110"/>
      <c r="C92" s="110"/>
      <c r="D92" s="112" t="s">
        <v>75</v>
      </c>
      <c r="E92" s="113">
        <f>SUM(E88+E91)</f>
        <v>205000</v>
      </c>
      <c r="F92" s="113">
        <f>SUM(F88+F91)</f>
        <v>0</v>
      </c>
      <c r="G92" s="113">
        <f>SUM(G88+G91)</f>
        <v>0</v>
      </c>
      <c r="H92" s="113">
        <f>SUM(H88+H91)</f>
        <v>205000</v>
      </c>
    </row>
    <row r="93" spans="1:8" ht="14.25">
      <c r="A93" s="164" t="s">
        <v>168</v>
      </c>
      <c r="B93" s="165"/>
      <c r="C93" s="165"/>
      <c r="D93" s="165"/>
      <c r="E93" s="165"/>
      <c r="F93" s="166"/>
      <c r="G93" s="166"/>
      <c r="H93" s="166"/>
    </row>
    <row r="94" spans="1:8" ht="12.75" customHeight="1">
      <c r="A94" s="155" t="s">
        <v>1</v>
      </c>
      <c r="B94" s="156"/>
      <c r="C94" s="156"/>
      <c r="D94" s="162" t="s">
        <v>70</v>
      </c>
      <c r="E94" s="159" t="s">
        <v>39</v>
      </c>
      <c r="F94" s="157" t="s">
        <v>9</v>
      </c>
      <c r="G94" s="157" t="s">
        <v>10</v>
      </c>
      <c r="H94" s="159" t="s">
        <v>67</v>
      </c>
    </row>
    <row r="95" spans="1:8" ht="12.75">
      <c r="A95" s="95" t="s">
        <v>3</v>
      </c>
      <c r="B95" s="96" t="s">
        <v>29</v>
      </c>
      <c r="C95" s="96" t="s">
        <v>7</v>
      </c>
      <c r="D95" s="163"/>
      <c r="E95" s="160"/>
      <c r="F95" s="158"/>
      <c r="G95" s="158"/>
      <c r="H95" s="160"/>
    </row>
    <row r="96" spans="1:8" ht="14.25">
      <c r="A96" s="142">
        <v>854</v>
      </c>
      <c r="B96" s="143"/>
      <c r="C96" s="144"/>
      <c r="D96" s="145" t="s">
        <v>163</v>
      </c>
      <c r="E96" s="146">
        <f>SUM(E97)</f>
        <v>10000</v>
      </c>
      <c r="F96" s="146">
        <f>SUM(F97)</f>
        <v>0</v>
      </c>
      <c r="G96" s="146">
        <f>SUM(G97)</f>
        <v>0</v>
      </c>
      <c r="H96" s="146">
        <f>SUM(H97)</f>
        <v>10000</v>
      </c>
    </row>
    <row r="97" spans="1:8" ht="25.5">
      <c r="A97" s="115"/>
      <c r="B97" s="147">
        <v>85412</v>
      </c>
      <c r="C97" s="148"/>
      <c r="D97" s="104" t="s">
        <v>159</v>
      </c>
      <c r="E97" s="149">
        <f>SUM(E98:E99)</f>
        <v>10000</v>
      </c>
      <c r="F97" s="149">
        <f>SUM(F98:F99)</f>
        <v>0</v>
      </c>
      <c r="G97" s="149">
        <f>SUM(G98:G99)</f>
        <v>0</v>
      </c>
      <c r="H97" s="149">
        <f>SUM(H98:H99)</f>
        <v>10000</v>
      </c>
    </row>
    <row r="98" spans="1:8" ht="12.75">
      <c r="A98" s="115"/>
      <c r="B98" s="116"/>
      <c r="C98" s="150" t="s">
        <v>76</v>
      </c>
      <c r="D98" s="151" t="s">
        <v>77</v>
      </c>
      <c r="E98" s="152">
        <v>8000</v>
      </c>
      <c r="F98" s="152"/>
      <c r="G98" s="152"/>
      <c r="H98" s="132">
        <f>E98-F98+G98</f>
        <v>8000</v>
      </c>
    </row>
    <row r="99" spans="1:8" ht="12.75">
      <c r="A99" s="115"/>
      <c r="B99" s="116"/>
      <c r="C99" s="150" t="s">
        <v>87</v>
      </c>
      <c r="D99" s="151" t="s">
        <v>164</v>
      </c>
      <c r="E99" s="152">
        <v>2000</v>
      </c>
      <c r="F99" s="152"/>
      <c r="G99" s="152"/>
      <c r="H99" s="132">
        <f>E99-F99+G99</f>
        <v>2000</v>
      </c>
    </row>
    <row r="100" spans="1:8" ht="12.75">
      <c r="A100" s="115"/>
      <c r="B100" s="116"/>
      <c r="C100" s="167" t="s">
        <v>71</v>
      </c>
      <c r="D100" s="154"/>
      <c r="E100" s="152">
        <v>0</v>
      </c>
      <c r="F100" s="152"/>
      <c r="G100" s="152"/>
      <c r="H100" s="132">
        <f>E100-F100+G100</f>
        <v>0</v>
      </c>
    </row>
    <row r="101" spans="1:8" ht="12.75">
      <c r="A101" s="115"/>
      <c r="B101" s="116"/>
      <c r="C101" s="116"/>
      <c r="D101" s="112" t="s">
        <v>72</v>
      </c>
      <c r="E101" s="113">
        <f>SUM(E96+E100)</f>
        <v>10000</v>
      </c>
      <c r="F101" s="113">
        <f>SUM(F96+F100)</f>
        <v>0</v>
      </c>
      <c r="G101" s="113">
        <f>SUM(G96+G100)</f>
        <v>0</v>
      </c>
      <c r="H101" s="113">
        <f>SUM(H96+H100)</f>
        <v>10000</v>
      </c>
    </row>
    <row r="102" spans="1:8" ht="12.75" customHeight="1">
      <c r="A102" s="155" t="s">
        <v>1</v>
      </c>
      <c r="B102" s="156"/>
      <c r="C102" s="156"/>
      <c r="D102" s="162" t="s">
        <v>73</v>
      </c>
      <c r="E102" s="159" t="s">
        <v>39</v>
      </c>
      <c r="F102" s="157" t="s">
        <v>9</v>
      </c>
      <c r="G102" s="157" t="s">
        <v>10</v>
      </c>
      <c r="H102" s="159" t="s">
        <v>67</v>
      </c>
    </row>
    <row r="103" spans="1:8" ht="12.75">
      <c r="A103" s="95" t="s">
        <v>3</v>
      </c>
      <c r="B103" s="96" t="s">
        <v>29</v>
      </c>
      <c r="C103" s="96" t="s">
        <v>7</v>
      </c>
      <c r="D103" s="163"/>
      <c r="E103" s="160"/>
      <c r="F103" s="158"/>
      <c r="G103" s="158"/>
      <c r="H103" s="160"/>
    </row>
    <row r="104" spans="1:8" ht="14.25">
      <c r="A104" s="139">
        <v>854</v>
      </c>
      <c r="B104" s="140"/>
      <c r="C104" s="141"/>
      <c r="D104" s="137" t="s">
        <v>163</v>
      </c>
      <c r="E104" s="126">
        <f>SUM(E105)</f>
        <v>10000</v>
      </c>
      <c r="F104" s="126">
        <f>SUM(F105)</f>
        <v>0</v>
      </c>
      <c r="G104" s="126">
        <f>SUM(G105)</f>
        <v>0</v>
      </c>
      <c r="H104" s="126">
        <f>SUM(H105)</f>
        <v>10000</v>
      </c>
    </row>
    <row r="105" spans="1:8" ht="25.5">
      <c r="A105" s="127"/>
      <c r="B105" s="128">
        <v>85412</v>
      </c>
      <c r="C105" s="129"/>
      <c r="D105" s="89" t="s">
        <v>159</v>
      </c>
      <c r="E105" s="39">
        <f>SUM(E106:E107)</f>
        <v>10000</v>
      </c>
      <c r="F105" s="39">
        <f>SUM(F106:F107)</f>
        <v>0</v>
      </c>
      <c r="G105" s="39">
        <f>SUM(G106:G107)</f>
        <v>0</v>
      </c>
      <c r="H105" s="39">
        <f>SUM(H106:H107)</f>
        <v>10000</v>
      </c>
    </row>
    <row r="106" spans="1:8" ht="12.75">
      <c r="A106" s="127"/>
      <c r="B106" s="130"/>
      <c r="C106" s="131">
        <v>4220</v>
      </c>
      <c r="D106" s="46" t="s">
        <v>165</v>
      </c>
      <c r="E106" s="132">
        <v>3500</v>
      </c>
      <c r="F106" s="132"/>
      <c r="G106" s="132"/>
      <c r="H106" s="132">
        <f>E106-F106+G106</f>
        <v>3500</v>
      </c>
    </row>
    <row r="107" spans="1:8" ht="12.75">
      <c r="A107" s="127"/>
      <c r="B107" s="130"/>
      <c r="C107" s="128">
        <v>4300</v>
      </c>
      <c r="D107" s="46" t="s">
        <v>82</v>
      </c>
      <c r="E107" s="132">
        <v>6500</v>
      </c>
      <c r="F107" s="132"/>
      <c r="G107" s="132"/>
      <c r="H107" s="132">
        <f>E107-F107+G107</f>
        <v>6500</v>
      </c>
    </row>
    <row r="108" spans="1:8" ht="12.75">
      <c r="A108" s="127"/>
      <c r="B108" s="130"/>
      <c r="C108" s="161" t="s">
        <v>74</v>
      </c>
      <c r="D108" s="154"/>
      <c r="E108" s="132">
        <v>0</v>
      </c>
      <c r="F108" s="132"/>
      <c r="G108" s="132"/>
      <c r="H108" s="132">
        <f>E108-F108+G108</f>
        <v>0</v>
      </c>
    </row>
    <row r="109" spans="1:8" ht="12.75">
      <c r="A109" s="109"/>
      <c r="B109" s="110"/>
      <c r="C109" s="110"/>
      <c r="D109" s="112" t="s">
        <v>75</v>
      </c>
      <c r="E109" s="113">
        <f>SUM(E104+E108)</f>
        <v>10000</v>
      </c>
      <c r="F109" s="113">
        <f>SUM(F104+F108)</f>
        <v>0</v>
      </c>
      <c r="G109" s="113">
        <f>SUM(G104+G108)</f>
        <v>0</v>
      </c>
      <c r="H109" s="113">
        <f>SUM(H104+H108)</f>
        <v>10000</v>
      </c>
    </row>
    <row r="110" spans="1:8" ht="14.25">
      <c r="A110" s="164" t="s">
        <v>171</v>
      </c>
      <c r="B110" s="165"/>
      <c r="C110" s="165"/>
      <c r="D110" s="165"/>
      <c r="E110" s="165"/>
      <c r="F110" s="166"/>
      <c r="G110" s="166"/>
      <c r="H110" s="166"/>
    </row>
    <row r="111" spans="1:8" ht="12.75" customHeight="1">
      <c r="A111" s="155" t="s">
        <v>1</v>
      </c>
      <c r="B111" s="156"/>
      <c r="C111" s="156"/>
      <c r="D111" s="162" t="s">
        <v>70</v>
      </c>
      <c r="E111" s="159" t="s">
        <v>39</v>
      </c>
      <c r="F111" s="157" t="s">
        <v>9</v>
      </c>
      <c r="G111" s="157" t="s">
        <v>10</v>
      </c>
      <c r="H111" s="159" t="s">
        <v>67</v>
      </c>
    </row>
    <row r="112" spans="1:8" ht="12.75">
      <c r="A112" s="95" t="s">
        <v>3</v>
      </c>
      <c r="B112" s="96" t="s">
        <v>29</v>
      </c>
      <c r="C112" s="96" t="s">
        <v>7</v>
      </c>
      <c r="D112" s="163"/>
      <c r="E112" s="160"/>
      <c r="F112" s="158"/>
      <c r="G112" s="158"/>
      <c r="H112" s="160"/>
    </row>
    <row r="113" spans="1:8" ht="14.25">
      <c r="A113" s="123">
        <v>921</v>
      </c>
      <c r="B113" s="124"/>
      <c r="C113" s="125"/>
      <c r="D113" s="126" t="s">
        <v>175</v>
      </c>
      <c r="E113" s="126">
        <f>SUM(E114)</f>
        <v>0</v>
      </c>
      <c r="F113" s="126">
        <f>SUM(F114)</f>
        <v>0</v>
      </c>
      <c r="G113" s="126">
        <f>SUM(G114)</f>
        <v>982</v>
      </c>
      <c r="H113" s="126">
        <f>SUM(H114)</f>
        <v>982</v>
      </c>
    </row>
    <row r="114" spans="1:8" ht="12.75">
      <c r="A114" s="127"/>
      <c r="B114" s="128">
        <v>92116</v>
      </c>
      <c r="C114" s="129"/>
      <c r="D114" s="89" t="s">
        <v>171</v>
      </c>
      <c r="E114" s="39">
        <f>SUM(E115:E115)</f>
        <v>0</v>
      </c>
      <c r="F114" s="39">
        <f>SUM(F115:F115)</f>
        <v>0</v>
      </c>
      <c r="G114" s="39">
        <f>SUM(G115:G115)</f>
        <v>982</v>
      </c>
      <c r="H114" s="39">
        <f>SUM(H115:H115)</f>
        <v>982</v>
      </c>
    </row>
    <row r="115" spans="1:8" ht="12.75">
      <c r="A115" s="127"/>
      <c r="B115" s="130"/>
      <c r="C115" s="131">
        <v>2700</v>
      </c>
      <c r="D115" s="46" t="s">
        <v>176</v>
      </c>
      <c r="E115" s="132"/>
      <c r="F115" s="132"/>
      <c r="G115" s="132">
        <v>982</v>
      </c>
      <c r="H115" s="132">
        <f>E115-F115+G115</f>
        <v>982</v>
      </c>
    </row>
    <row r="116" spans="1:8" ht="12.75">
      <c r="A116" s="127"/>
      <c r="B116" s="130"/>
      <c r="C116" s="161" t="s">
        <v>71</v>
      </c>
      <c r="D116" s="154"/>
      <c r="E116" s="132"/>
      <c r="F116" s="132"/>
      <c r="G116" s="132"/>
      <c r="H116" s="132">
        <f>E116-F116+G116</f>
        <v>0</v>
      </c>
    </row>
    <row r="117" spans="1:8" ht="12.75">
      <c r="A117" s="115"/>
      <c r="B117" s="116"/>
      <c r="C117" s="116"/>
      <c r="D117" s="112" t="s">
        <v>72</v>
      </c>
      <c r="E117" s="113">
        <f>SUM(E116+E113)</f>
        <v>0</v>
      </c>
      <c r="F117" s="113">
        <f>SUM(F116+F113)</f>
        <v>0</v>
      </c>
      <c r="G117" s="113">
        <f>SUM(G116+G113)</f>
        <v>982</v>
      </c>
      <c r="H117" s="113">
        <f>SUM(H116+H113)</f>
        <v>982</v>
      </c>
    </row>
    <row r="118" spans="1:8" ht="12.75" customHeight="1">
      <c r="A118" s="155" t="s">
        <v>1</v>
      </c>
      <c r="B118" s="156"/>
      <c r="C118" s="156"/>
      <c r="D118" s="162" t="s">
        <v>73</v>
      </c>
      <c r="E118" s="159" t="s">
        <v>39</v>
      </c>
      <c r="F118" s="157" t="s">
        <v>9</v>
      </c>
      <c r="G118" s="157" t="s">
        <v>10</v>
      </c>
      <c r="H118" s="159" t="s">
        <v>67</v>
      </c>
    </row>
    <row r="119" spans="1:8" ht="12.75">
      <c r="A119" s="95" t="s">
        <v>3</v>
      </c>
      <c r="B119" s="96" t="s">
        <v>29</v>
      </c>
      <c r="C119" s="96" t="s">
        <v>7</v>
      </c>
      <c r="D119" s="163"/>
      <c r="E119" s="160"/>
      <c r="F119" s="158"/>
      <c r="G119" s="158"/>
      <c r="H119" s="160"/>
    </row>
    <row r="120" spans="1:8" ht="14.25">
      <c r="A120" s="123">
        <v>921</v>
      </c>
      <c r="B120" s="124"/>
      <c r="C120" s="125"/>
      <c r="D120" s="126" t="s">
        <v>175</v>
      </c>
      <c r="E120" s="126">
        <f>SUM(E121)</f>
        <v>0</v>
      </c>
      <c r="F120" s="126">
        <f>SUM(F121)</f>
        <v>0</v>
      </c>
      <c r="G120" s="126">
        <f>SUM(G121)</f>
        <v>982</v>
      </c>
      <c r="H120" s="126">
        <f>SUM(H121)</f>
        <v>982</v>
      </c>
    </row>
    <row r="121" spans="1:8" ht="12.75">
      <c r="A121" s="127"/>
      <c r="B121" s="128">
        <v>92116</v>
      </c>
      <c r="C121" s="129"/>
      <c r="D121" s="89" t="s">
        <v>171</v>
      </c>
      <c r="E121" s="39">
        <f>SUM(E122:E123)</f>
        <v>0</v>
      </c>
      <c r="F121" s="39">
        <f>SUM(F122:F123)</f>
        <v>0</v>
      </c>
      <c r="G121" s="39">
        <f>SUM(G122:G123)</f>
        <v>982</v>
      </c>
      <c r="H121" s="39">
        <f>SUM(H122:H123)</f>
        <v>982</v>
      </c>
    </row>
    <row r="122" spans="1:8" ht="12.75">
      <c r="A122" s="127"/>
      <c r="B122" s="130"/>
      <c r="C122" s="131">
        <v>4210</v>
      </c>
      <c r="D122" s="40" t="s">
        <v>80</v>
      </c>
      <c r="E122" s="132"/>
      <c r="F122" s="132"/>
      <c r="G122" s="132">
        <v>205</v>
      </c>
      <c r="H122" s="132">
        <f>E122-F122+G122</f>
        <v>205</v>
      </c>
    </row>
    <row r="123" spans="1:8" ht="12.75">
      <c r="A123" s="127"/>
      <c r="B123" s="130"/>
      <c r="C123" s="131">
        <v>6060</v>
      </c>
      <c r="D123" s="40" t="s">
        <v>174</v>
      </c>
      <c r="E123" s="132"/>
      <c r="F123" s="132"/>
      <c r="G123" s="132">
        <v>777</v>
      </c>
      <c r="H123" s="132">
        <f>E123-F123+G123</f>
        <v>777</v>
      </c>
    </row>
    <row r="124" spans="1:8" ht="12.75">
      <c r="A124" s="127"/>
      <c r="B124" s="130"/>
      <c r="C124" s="161" t="s">
        <v>74</v>
      </c>
      <c r="D124" s="154"/>
      <c r="E124" s="132"/>
      <c r="F124" s="132"/>
      <c r="G124" s="132"/>
      <c r="H124" s="132">
        <f>E124-F124+G124</f>
        <v>0</v>
      </c>
    </row>
    <row r="125" spans="1:8" ht="12.75">
      <c r="A125" s="109"/>
      <c r="B125" s="110"/>
      <c r="C125" s="110"/>
      <c r="D125" s="112" t="s">
        <v>75</v>
      </c>
      <c r="E125" s="113">
        <f>SUM(E120+E124)</f>
        <v>0</v>
      </c>
      <c r="F125" s="113">
        <f>SUM(F120+F124)</f>
        <v>0</v>
      </c>
      <c r="G125" s="113">
        <f>SUM(G120+G124)</f>
        <v>982</v>
      </c>
      <c r="H125" s="113">
        <f>SUM(H120+H124)</f>
        <v>982</v>
      </c>
    </row>
  </sheetData>
  <mergeCells count="109">
    <mergeCell ref="E1:H1"/>
    <mergeCell ref="E2:H2"/>
    <mergeCell ref="E3:H3"/>
    <mergeCell ref="E4:H4"/>
    <mergeCell ref="F6:F7"/>
    <mergeCell ref="G6:G7"/>
    <mergeCell ref="H6:H7"/>
    <mergeCell ref="A5:H5"/>
    <mergeCell ref="E17:E18"/>
    <mergeCell ref="A6:C6"/>
    <mergeCell ref="D6:D7"/>
    <mergeCell ref="E6:E7"/>
    <mergeCell ref="E37:E38"/>
    <mergeCell ref="G17:G18"/>
    <mergeCell ref="H17:H18"/>
    <mergeCell ref="A29:C29"/>
    <mergeCell ref="D29:D30"/>
    <mergeCell ref="E29:E30"/>
    <mergeCell ref="F29:F30"/>
    <mergeCell ref="G29:G30"/>
    <mergeCell ref="H29:H30"/>
    <mergeCell ref="A17:C17"/>
    <mergeCell ref="G37:G38"/>
    <mergeCell ref="H37:H38"/>
    <mergeCell ref="A77:C77"/>
    <mergeCell ref="D77:D78"/>
    <mergeCell ref="E77:E78"/>
    <mergeCell ref="F77:F78"/>
    <mergeCell ref="G77:G78"/>
    <mergeCell ref="H77:H78"/>
    <mergeCell ref="A44:H44"/>
    <mergeCell ref="A37:C37"/>
    <mergeCell ref="H94:H95"/>
    <mergeCell ref="A93:H93"/>
    <mergeCell ref="G86:G87"/>
    <mergeCell ref="H86:H87"/>
    <mergeCell ref="A86:C86"/>
    <mergeCell ref="D86:D87"/>
    <mergeCell ref="E86:E87"/>
    <mergeCell ref="D94:D95"/>
    <mergeCell ref="E94:E95"/>
    <mergeCell ref="F94:F95"/>
    <mergeCell ref="G94:G95"/>
    <mergeCell ref="C15:D15"/>
    <mergeCell ref="C26:D26"/>
    <mergeCell ref="C35:D35"/>
    <mergeCell ref="C42:D42"/>
    <mergeCell ref="D37:D38"/>
    <mergeCell ref="D17:D18"/>
    <mergeCell ref="D45:D46"/>
    <mergeCell ref="E45:E46"/>
    <mergeCell ref="F45:F46"/>
    <mergeCell ref="H102:H103"/>
    <mergeCell ref="F17:F18"/>
    <mergeCell ref="F37:F38"/>
    <mergeCell ref="F86:F87"/>
    <mergeCell ref="F102:F103"/>
    <mergeCell ref="A28:H28"/>
    <mergeCell ref="A76:H76"/>
    <mergeCell ref="C91:D91"/>
    <mergeCell ref="C84:D84"/>
    <mergeCell ref="A102:C102"/>
    <mergeCell ref="G102:G103"/>
    <mergeCell ref="D102:D103"/>
    <mergeCell ref="E102:E103"/>
    <mergeCell ref="C58:D58"/>
    <mergeCell ref="C67:D67"/>
    <mergeCell ref="C74:D74"/>
    <mergeCell ref="A94:C94"/>
    <mergeCell ref="A60:H60"/>
    <mergeCell ref="A61:C61"/>
    <mergeCell ref="D61:D62"/>
    <mergeCell ref="G45:G46"/>
    <mergeCell ref="H45:H46"/>
    <mergeCell ref="A52:C52"/>
    <mergeCell ref="D52:D53"/>
    <mergeCell ref="E52:E53"/>
    <mergeCell ref="F52:F53"/>
    <mergeCell ref="G52:G53"/>
    <mergeCell ref="H52:H53"/>
    <mergeCell ref="C50:D50"/>
    <mergeCell ref="A45:C45"/>
    <mergeCell ref="E61:E62"/>
    <mergeCell ref="F61:F62"/>
    <mergeCell ref="G61:G62"/>
    <mergeCell ref="H61:H62"/>
    <mergeCell ref="A69:C69"/>
    <mergeCell ref="D69:D70"/>
    <mergeCell ref="E69:E70"/>
    <mergeCell ref="F69:F70"/>
    <mergeCell ref="G69:G70"/>
    <mergeCell ref="H69:H70"/>
    <mergeCell ref="A110:H110"/>
    <mergeCell ref="A111:C111"/>
    <mergeCell ref="D111:D112"/>
    <mergeCell ref="E111:E112"/>
    <mergeCell ref="F111:F112"/>
    <mergeCell ref="G111:G112"/>
    <mergeCell ref="H111:H112"/>
    <mergeCell ref="C100:D100"/>
    <mergeCell ref="G118:G119"/>
    <mergeCell ref="H118:H119"/>
    <mergeCell ref="C108:D108"/>
    <mergeCell ref="C124:D124"/>
    <mergeCell ref="C116:D116"/>
    <mergeCell ref="A118:C118"/>
    <mergeCell ref="D118:D119"/>
    <mergeCell ref="E118:E119"/>
    <mergeCell ref="F118:F119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H1">
      <selection activeCell="P1" sqref="P1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47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5">
      <c r="I1" s="188" t="s">
        <v>116</v>
      </c>
      <c r="J1" s="189"/>
      <c r="K1" s="189"/>
      <c r="L1" s="189"/>
      <c r="M1" s="189"/>
      <c r="N1" s="189"/>
    </row>
    <row r="2" spans="9:14" ht="15">
      <c r="I2" s="190" t="str">
        <f>Dane!B1</f>
        <v>do Uchwały Nr XXI/146/2004</v>
      </c>
      <c r="J2" s="191"/>
      <c r="K2" s="191"/>
      <c r="L2" s="191"/>
      <c r="M2" s="191"/>
      <c r="N2" s="191"/>
    </row>
    <row r="3" spans="9:14" ht="18.75">
      <c r="I3" s="192" t="s">
        <v>15</v>
      </c>
      <c r="J3" s="193"/>
      <c r="K3" s="193"/>
      <c r="L3" s="193"/>
      <c r="M3" s="193"/>
      <c r="N3" s="193"/>
    </row>
    <row r="4" spans="9:14" ht="15">
      <c r="I4" s="190" t="str">
        <f>Dane!B2</f>
        <v>z dnia 30 listopada 2004 roku</v>
      </c>
      <c r="J4" s="191"/>
      <c r="K4" s="191"/>
      <c r="L4" s="191"/>
      <c r="M4" s="191"/>
      <c r="N4" s="191"/>
    </row>
    <row r="5" spans="2:13" ht="18.75">
      <c r="B5" s="200" t="s">
        <v>40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="48" customFormat="1" ht="8.25">
      <c r="E6" s="49"/>
    </row>
    <row r="7" spans="1:14" ht="22.5" customHeight="1">
      <c r="A7" s="194" t="s">
        <v>1</v>
      </c>
      <c r="B7" s="195"/>
      <c r="C7" s="196"/>
      <c r="D7" s="201" t="s">
        <v>26</v>
      </c>
      <c r="E7" s="206" t="s">
        <v>27</v>
      </c>
      <c r="F7" s="178" t="s">
        <v>41</v>
      </c>
      <c r="G7" s="178" t="s">
        <v>42</v>
      </c>
      <c r="H7" s="178" t="s">
        <v>43</v>
      </c>
      <c r="I7" s="178" t="s">
        <v>44</v>
      </c>
      <c r="J7" s="203" t="s">
        <v>94</v>
      </c>
      <c r="K7" s="204"/>
      <c r="L7" s="204"/>
      <c r="M7" s="205"/>
      <c r="N7" s="178" t="s">
        <v>28</v>
      </c>
    </row>
    <row r="8" spans="1:14" ht="22.5" customHeight="1">
      <c r="A8" s="197"/>
      <c r="B8" s="198"/>
      <c r="C8" s="199"/>
      <c r="D8" s="202"/>
      <c r="E8" s="207"/>
      <c r="F8" s="187"/>
      <c r="G8" s="187"/>
      <c r="H8" s="187"/>
      <c r="I8" s="187"/>
      <c r="J8" s="52" t="s">
        <v>99</v>
      </c>
      <c r="K8" s="178" t="s">
        <v>92</v>
      </c>
      <c r="L8" s="178" t="s">
        <v>93</v>
      </c>
      <c r="M8" s="178" t="s">
        <v>105</v>
      </c>
      <c r="N8" s="187"/>
    </row>
    <row r="9" spans="1:14" ht="23.25" customHeight="1">
      <c r="A9" s="51" t="s">
        <v>3</v>
      </c>
      <c r="B9" s="51" t="s">
        <v>29</v>
      </c>
      <c r="C9" s="51" t="s">
        <v>7</v>
      </c>
      <c r="D9" s="160"/>
      <c r="E9" s="87" t="s">
        <v>30</v>
      </c>
      <c r="F9" s="158"/>
      <c r="G9" s="158"/>
      <c r="H9" s="158"/>
      <c r="I9" s="158"/>
      <c r="J9" s="52" t="s">
        <v>102</v>
      </c>
      <c r="K9" s="158"/>
      <c r="L9" s="158"/>
      <c r="M9" s="158"/>
      <c r="N9" s="158"/>
    </row>
    <row r="10" spans="1:14" s="47" customFormat="1" ht="12.75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</row>
    <row r="11" spans="1:14" ht="20.25" customHeight="1">
      <c r="A11" s="54"/>
      <c r="B11" s="179" t="s">
        <v>31</v>
      </c>
      <c r="C11" s="179"/>
      <c r="D11" s="180"/>
      <c r="E11" s="55"/>
      <c r="F11" s="56">
        <f aca="true" t="shared" si="0" ref="F11:M11">SUM(F12+F38)</f>
        <v>1848777</v>
      </c>
      <c r="G11" s="56">
        <f t="shared" si="0"/>
        <v>18464485</v>
      </c>
      <c r="H11" s="56">
        <f t="shared" si="0"/>
        <v>3509688</v>
      </c>
      <c r="I11" s="56">
        <f t="shared" si="0"/>
        <v>14954797</v>
      </c>
      <c r="J11" s="56">
        <f t="shared" si="0"/>
        <v>3358035</v>
      </c>
      <c r="K11" s="56">
        <f t="shared" si="0"/>
        <v>67153</v>
      </c>
      <c r="L11" s="56">
        <f t="shared" si="0"/>
        <v>84500</v>
      </c>
      <c r="M11" s="56">
        <f t="shared" si="0"/>
        <v>0</v>
      </c>
      <c r="N11" s="57"/>
    </row>
    <row r="12" spans="1:14" s="60" customFormat="1" ht="18" customHeight="1">
      <c r="A12" s="58" t="s">
        <v>32</v>
      </c>
      <c r="B12" s="181" t="s">
        <v>33</v>
      </c>
      <c r="C12" s="182"/>
      <c r="D12" s="182"/>
      <c r="E12" s="183"/>
      <c r="F12" s="59">
        <f aca="true" t="shared" si="1" ref="F12:M12">SUM(F13:F37)</f>
        <v>1848777</v>
      </c>
      <c r="G12" s="59">
        <f t="shared" si="1"/>
        <v>2096485</v>
      </c>
      <c r="H12" s="59">
        <f t="shared" si="1"/>
        <v>2096485</v>
      </c>
      <c r="I12" s="59">
        <f t="shared" si="1"/>
        <v>0</v>
      </c>
      <c r="J12" s="59">
        <f t="shared" si="1"/>
        <v>1999535</v>
      </c>
      <c r="K12" s="59">
        <f t="shared" si="1"/>
        <v>12450</v>
      </c>
      <c r="L12" s="59">
        <f t="shared" si="1"/>
        <v>84500</v>
      </c>
      <c r="M12" s="59">
        <f t="shared" si="1"/>
        <v>0</v>
      </c>
      <c r="N12" s="8"/>
    </row>
    <row r="13" spans="1:14" ht="22.5">
      <c r="A13" s="81" t="s">
        <v>13</v>
      </c>
      <c r="B13" s="61" t="s">
        <v>25</v>
      </c>
      <c r="C13" s="62">
        <v>6050</v>
      </c>
      <c r="D13" s="63" t="s">
        <v>47</v>
      </c>
      <c r="E13" s="64" t="s">
        <v>35</v>
      </c>
      <c r="F13" s="65">
        <v>50000</v>
      </c>
      <c r="G13" s="65">
        <v>5000</v>
      </c>
      <c r="H13" s="65">
        <v>5000</v>
      </c>
      <c r="I13" s="65">
        <f aca="true" t="shared" si="2" ref="I13:I37">G13-H13</f>
        <v>0</v>
      </c>
      <c r="J13" s="66">
        <f aca="true" t="shared" si="3" ref="J13:J37">H13-K13-L13-M13</f>
        <v>5000</v>
      </c>
      <c r="K13" s="66">
        <v>0</v>
      </c>
      <c r="L13" s="66">
        <v>0</v>
      </c>
      <c r="M13" s="66">
        <v>0</v>
      </c>
      <c r="N13" s="67" t="s">
        <v>45</v>
      </c>
    </row>
    <row r="14" spans="1:14" ht="12.75">
      <c r="A14" s="81" t="s">
        <v>13</v>
      </c>
      <c r="B14" s="61" t="s">
        <v>25</v>
      </c>
      <c r="C14" s="62">
        <v>6050</v>
      </c>
      <c r="D14" s="63" t="s">
        <v>141</v>
      </c>
      <c r="E14" s="64">
        <v>2004</v>
      </c>
      <c r="F14" s="65">
        <v>0</v>
      </c>
      <c r="G14" s="65">
        <v>6400</v>
      </c>
      <c r="H14" s="65">
        <v>6400</v>
      </c>
      <c r="I14" s="65">
        <f t="shared" si="2"/>
        <v>0</v>
      </c>
      <c r="J14" s="66">
        <f t="shared" si="3"/>
        <v>6400</v>
      </c>
      <c r="K14" s="66">
        <v>0</v>
      </c>
      <c r="L14" s="66">
        <v>0</v>
      </c>
      <c r="M14" s="66">
        <v>0</v>
      </c>
      <c r="N14" s="67" t="s">
        <v>45</v>
      </c>
    </row>
    <row r="15" spans="1:14" ht="22.5">
      <c r="A15" s="81" t="s">
        <v>13</v>
      </c>
      <c r="B15" s="61" t="s">
        <v>25</v>
      </c>
      <c r="C15" s="62">
        <v>6050</v>
      </c>
      <c r="D15" s="63" t="s">
        <v>109</v>
      </c>
      <c r="E15" s="64" t="s">
        <v>35</v>
      </c>
      <c r="F15" s="65">
        <v>74000</v>
      </c>
      <c r="G15" s="65">
        <v>31500</v>
      </c>
      <c r="H15" s="65">
        <v>31500</v>
      </c>
      <c r="I15" s="65">
        <f t="shared" si="2"/>
        <v>0</v>
      </c>
      <c r="J15" s="66">
        <f t="shared" si="3"/>
        <v>31500</v>
      </c>
      <c r="K15" s="66">
        <v>0</v>
      </c>
      <c r="L15" s="66">
        <v>0</v>
      </c>
      <c r="M15" s="66">
        <v>0</v>
      </c>
      <c r="N15" s="67" t="s">
        <v>45</v>
      </c>
    </row>
    <row r="16" spans="1:14" ht="22.5">
      <c r="A16" s="81" t="s">
        <v>13</v>
      </c>
      <c r="B16" s="61" t="s">
        <v>25</v>
      </c>
      <c r="C16" s="62">
        <v>6050</v>
      </c>
      <c r="D16" s="63" t="s">
        <v>46</v>
      </c>
      <c r="E16" s="64" t="s">
        <v>35</v>
      </c>
      <c r="F16" s="65">
        <v>62000</v>
      </c>
      <c r="G16" s="65">
        <v>269000</v>
      </c>
      <c r="H16" s="65">
        <v>269000</v>
      </c>
      <c r="I16" s="65">
        <f t="shared" si="2"/>
        <v>0</v>
      </c>
      <c r="J16" s="66">
        <f t="shared" si="3"/>
        <v>259950</v>
      </c>
      <c r="K16" s="66">
        <v>9050</v>
      </c>
      <c r="L16" s="66">
        <v>0</v>
      </c>
      <c r="M16" s="66">
        <v>0</v>
      </c>
      <c r="N16" s="67" t="s">
        <v>45</v>
      </c>
    </row>
    <row r="17" spans="1:14" ht="22.5">
      <c r="A17" s="81">
        <v>600</v>
      </c>
      <c r="B17" s="61">
        <v>60016</v>
      </c>
      <c r="C17" s="62">
        <v>6050</v>
      </c>
      <c r="D17" s="63" t="s">
        <v>86</v>
      </c>
      <c r="E17" s="64">
        <v>2004</v>
      </c>
      <c r="F17" s="65">
        <v>0</v>
      </c>
      <c r="G17" s="65">
        <v>9000</v>
      </c>
      <c r="H17" s="65">
        <v>9000</v>
      </c>
      <c r="I17" s="65">
        <f t="shared" si="2"/>
        <v>0</v>
      </c>
      <c r="J17" s="66">
        <f t="shared" si="3"/>
        <v>9000</v>
      </c>
      <c r="K17" s="66">
        <v>0</v>
      </c>
      <c r="L17" s="66">
        <v>0</v>
      </c>
      <c r="M17" s="66">
        <v>0</v>
      </c>
      <c r="N17" s="67" t="s">
        <v>45</v>
      </c>
    </row>
    <row r="18" spans="1:14" ht="22.5">
      <c r="A18" s="81">
        <v>600</v>
      </c>
      <c r="B18" s="61">
        <v>60016</v>
      </c>
      <c r="C18" s="62">
        <v>6050</v>
      </c>
      <c r="D18" s="63" t="s">
        <v>89</v>
      </c>
      <c r="E18" s="64">
        <v>2004</v>
      </c>
      <c r="F18" s="65">
        <v>0</v>
      </c>
      <c r="G18" s="65">
        <v>46000</v>
      </c>
      <c r="H18" s="65">
        <v>46000</v>
      </c>
      <c r="I18" s="65">
        <f t="shared" si="2"/>
        <v>0</v>
      </c>
      <c r="J18" s="66">
        <f t="shared" si="3"/>
        <v>46000</v>
      </c>
      <c r="K18" s="66">
        <v>0</v>
      </c>
      <c r="L18" s="66">
        <v>0</v>
      </c>
      <c r="M18" s="66">
        <v>0</v>
      </c>
      <c r="N18" s="67" t="s">
        <v>191</v>
      </c>
    </row>
    <row r="19" spans="1:14" ht="22.5">
      <c r="A19" s="81">
        <v>600</v>
      </c>
      <c r="B19" s="61">
        <v>60016</v>
      </c>
      <c r="C19" s="62">
        <v>6050</v>
      </c>
      <c r="D19" s="63" t="s">
        <v>91</v>
      </c>
      <c r="E19" s="64">
        <v>2004</v>
      </c>
      <c r="F19" s="65">
        <v>0</v>
      </c>
      <c r="G19" s="65">
        <v>69000</v>
      </c>
      <c r="H19" s="65">
        <v>69000</v>
      </c>
      <c r="I19" s="65">
        <f t="shared" si="2"/>
        <v>0</v>
      </c>
      <c r="J19" s="66">
        <f t="shared" si="3"/>
        <v>69000</v>
      </c>
      <c r="K19" s="66">
        <v>0</v>
      </c>
      <c r="L19" s="66">
        <v>0</v>
      </c>
      <c r="M19" s="66">
        <v>0</v>
      </c>
      <c r="N19" s="67" t="s">
        <v>191</v>
      </c>
    </row>
    <row r="20" spans="1:14" ht="22.5">
      <c r="A20" s="81">
        <v>600</v>
      </c>
      <c r="B20" s="61">
        <v>60016</v>
      </c>
      <c r="C20" s="62">
        <v>6050</v>
      </c>
      <c r="D20" s="63" t="s">
        <v>48</v>
      </c>
      <c r="E20" s="64" t="s">
        <v>35</v>
      </c>
      <c r="F20" s="65">
        <v>40000</v>
      </c>
      <c r="G20" s="65">
        <v>114000</v>
      </c>
      <c r="H20" s="65">
        <v>114000</v>
      </c>
      <c r="I20" s="65">
        <f t="shared" si="2"/>
        <v>0</v>
      </c>
      <c r="J20" s="66">
        <f t="shared" si="3"/>
        <v>114000</v>
      </c>
      <c r="K20" s="66">
        <v>0</v>
      </c>
      <c r="L20" s="66">
        <v>0</v>
      </c>
      <c r="M20" s="66">
        <v>0</v>
      </c>
      <c r="N20" s="67" t="s">
        <v>191</v>
      </c>
    </row>
    <row r="21" spans="1:14" ht="22.5">
      <c r="A21" s="81">
        <v>750</v>
      </c>
      <c r="B21" s="61">
        <v>75023</v>
      </c>
      <c r="C21" s="62">
        <v>6060</v>
      </c>
      <c r="D21" s="63" t="s">
        <v>51</v>
      </c>
      <c r="E21" s="64">
        <v>2004</v>
      </c>
      <c r="F21" s="65">
        <v>0</v>
      </c>
      <c r="G21" s="65">
        <v>43000</v>
      </c>
      <c r="H21" s="65">
        <v>43000</v>
      </c>
      <c r="I21" s="65">
        <f t="shared" si="2"/>
        <v>0</v>
      </c>
      <c r="J21" s="66">
        <f t="shared" si="3"/>
        <v>43000</v>
      </c>
      <c r="K21" s="66">
        <v>0</v>
      </c>
      <c r="L21" s="66">
        <v>0</v>
      </c>
      <c r="M21" s="66">
        <v>0</v>
      </c>
      <c r="N21" s="67"/>
    </row>
    <row r="22" spans="1:14" ht="12.75">
      <c r="A22" s="81">
        <v>754</v>
      </c>
      <c r="B22" s="61">
        <v>75412</v>
      </c>
      <c r="C22" s="62">
        <v>6060</v>
      </c>
      <c r="D22" s="63" t="s">
        <v>98</v>
      </c>
      <c r="E22" s="64">
        <v>2004</v>
      </c>
      <c r="F22" s="65">
        <v>0</v>
      </c>
      <c r="G22" s="65">
        <v>39000</v>
      </c>
      <c r="H22" s="65">
        <v>39000</v>
      </c>
      <c r="I22" s="65">
        <f t="shared" si="2"/>
        <v>0</v>
      </c>
      <c r="J22" s="66">
        <f t="shared" si="3"/>
        <v>39000</v>
      </c>
      <c r="K22" s="66">
        <v>0</v>
      </c>
      <c r="L22" s="66">
        <v>0</v>
      </c>
      <c r="M22" s="66">
        <v>0</v>
      </c>
      <c r="N22" s="67"/>
    </row>
    <row r="23" spans="1:14" ht="22.5">
      <c r="A23" s="82">
        <v>801</v>
      </c>
      <c r="B23" s="62">
        <v>80101</v>
      </c>
      <c r="C23" s="62">
        <v>6050</v>
      </c>
      <c r="D23" s="63" t="s">
        <v>52</v>
      </c>
      <c r="E23" s="64" t="s">
        <v>36</v>
      </c>
      <c r="F23" s="65">
        <v>1595777</v>
      </c>
      <c r="G23" s="65">
        <v>512736</v>
      </c>
      <c r="H23" s="65">
        <v>512736</v>
      </c>
      <c r="I23" s="65">
        <f t="shared" si="2"/>
        <v>0</v>
      </c>
      <c r="J23" s="66">
        <f t="shared" si="3"/>
        <v>512736</v>
      </c>
      <c r="K23" s="66">
        <v>0</v>
      </c>
      <c r="L23" s="66">
        <v>0</v>
      </c>
      <c r="M23" s="66">
        <v>0</v>
      </c>
      <c r="N23" s="67" t="s">
        <v>37</v>
      </c>
    </row>
    <row r="24" spans="1:14" ht="22.5">
      <c r="A24" s="82">
        <v>801</v>
      </c>
      <c r="B24" s="62">
        <v>80110</v>
      </c>
      <c r="C24" s="62">
        <v>6050</v>
      </c>
      <c r="D24" s="63" t="s">
        <v>111</v>
      </c>
      <c r="E24" s="64">
        <v>2004</v>
      </c>
      <c r="F24" s="65">
        <v>0</v>
      </c>
      <c r="G24" s="65">
        <v>97050</v>
      </c>
      <c r="H24" s="65">
        <v>97050</v>
      </c>
      <c r="I24" s="65">
        <f t="shared" si="2"/>
        <v>0</v>
      </c>
      <c r="J24" s="66">
        <f t="shared" si="3"/>
        <v>97050</v>
      </c>
      <c r="K24" s="66">
        <v>0</v>
      </c>
      <c r="L24" s="66">
        <v>0</v>
      </c>
      <c r="M24" s="66">
        <v>0</v>
      </c>
      <c r="N24" s="67" t="s">
        <v>37</v>
      </c>
    </row>
    <row r="25" spans="1:14" ht="22.5">
      <c r="A25" s="82">
        <v>801</v>
      </c>
      <c r="B25" s="62">
        <v>80110</v>
      </c>
      <c r="C25" s="62">
        <v>6050</v>
      </c>
      <c r="D25" s="63" t="s">
        <v>110</v>
      </c>
      <c r="E25" s="64">
        <v>2004</v>
      </c>
      <c r="F25" s="65">
        <v>0</v>
      </c>
      <c r="G25" s="65">
        <v>102950</v>
      </c>
      <c r="H25" s="65">
        <v>102950</v>
      </c>
      <c r="I25" s="65">
        <f t="shared" si="2"/>
        <v>0</v>
      </c>
      <c r="J25" s="66">
        <f t="shared" si="3"/>
        <v>102950</v>
      </c>
      <c r="K25" s="66">
        <v>0</v>
      </c>
      <c r="L25" s="66">
        <v>0</v>
      </c>
      <c r="M25" s="66">
        <v>0</v>
      </c>
      <c r="N25" s="67" t="s">
        <v>37</v>
      </c>
    </row>
    <row r="26" spans="1:14" ht="12.75">
      <c r="A26" s="82">
        <v>801</v>
      </c>
      <c r="B26" s="62">
        <v>80110</v>
      </c>
      <c r="C26" s="62">
        <v>6060</v>
      </c>
      <c r="D26" s="63" t="s">
        <v>103</v>
      </c>
      <c r="E26" s="64">
        <v>2004</v>
      </c>
      <c r="F26" s="65">
        <v>0</v>
      </c>
      <c r="G26" s="65">
        <v>9000</v>
      </c>
      <c r="H26" s="65">
        <v>9000</v>
      </c>
      <c r="I26" s="65">
        <f t="shared" si="2"/>
        <v>0</v>
      </c>
      <c r="J26" s="66">
        <f t="shared" si="3"/>
        <v>9000</v>
      </c>
      <c r="K26" s="66">
        <v>0</v>
      </c>
      <c r="L26" s="66">
        <v>0</v>
      </c>
      <c r="M26" s="66">
        <v>0</v>
      </c>
      <c r="N26" s="67"/>
    </row>
    <row r="27" spans="1:14" ht="22.5">
      <c r="A27" s="82">
        <v>801</v>
      </c>
      <c r="B27" s="62">
        <v>80110</v>
      </c>
      <c r="C27" s="62">
        <v>6060</v>
      </c>
      <c r="D27" s="63" t="s">
        <v>104</v>
      </c>
      <c r="E27" s="64">
        <v>2004</v>
      </c>
      <c r="F27" s="65">
        <v>0</v>
      </c>
      <c r="G27" s="65">
        <v>280000</v>
      </c>
      <c r="H27" s="65">
        <v>280000</v>
      </c>
      <c r="I27" s="65">
        <f t="shared" si="2"/>
        <v>0</v>
      </c>
      <c r="J27" s="66">
        <f t="shared" si="3"/>
        <v>280000</v>
      </c>
      <c r="K27" s="66">
        <v>0</v>
      </c>
      <c r="L27" s="66">
        <v>0</v>
      </c>
      <c r="M27" s="66">
        <v>0</v>
      </c>
      <c r="N27" s="67"/>
    </row>
    <row r="28" spans="1:14" ht="12.75">
      <c r="A28" s="82">
        <v>801</v>
      </c>
      <c r="B28" s="62">
        <v>80195</v>
      </c>
      <c r="C28" s="62">
        <v>6060</v>
      </c>
      <c r="D28" s="63" t="s">
        <v>68</v>
      </c>
      <c r="E28" s="64">
        <v>2004</v>
      </c>
      <c r="F28" s="65">
        <v>0</v>
      </c>
      <c r="G28" s="65">
        <v>4500</v>
      </c>
      <c r="H28" s="65">
        <v>4500</v>
      </c>
      <c r="I28" s="65">
        <f t="shared" si="2"/>
        <v>0</v>
      </c>
      <c r="J28" s="66">
        <f t="shared" si="3"/>
        <v>4500</v>
      </c>
      <c r="K28" s="66">
        <v>0</v>
      </c>
      <c r="L28" s="66">
        <v>0</v>
      </c>
      <c r="M28" s="66">
        <v>0</v>
      </c>
      <c r="N28" s="67"/>
    </row>
    <row r="29" spans="1:14" ht="22.5">
      <c r="A29" s="82">
        <v>852</v>
      </c>
      <c r="B29" s="62">
        <v>85212</v>
      </c>
      <c r="C29" s="62">
        <v>6060</v>
      </c>
      <c r="D29" s="63" t="s">
        <v>90</v>
      </c>
      <c r="E29" s="64">
        <v>2004</v>
      </c>
      <c r="F29" s="65">
        <v>0</v>
      </c>
      <c r="G29" s="65">
        <v>6849</v>
      </c>
      <c r="H29" s="65">
        <v>6849</v>
      </c>
      <c r="I29" s="65">
        <f t="shared" si="2"/>
        <v>0</v>
      </c>
      <c r="J29" s="66">
        <f t="shared" si="3"/>
        <v>6849</v>
      </c>
      <c r="K29" s="66">
        <v>0</v>
      </c>
      <c r="L29" s="66">
        <v>0</v>
      </c>
      <c r="M29" s="66">
        <v>0</v>
      </c>
      <c r="N29" s="67"/>
    </row>
    <row r="30" spans="1:14" ht="22.5">
      <c r="A30" s="81">
        <v>900</v>
      </c>
      <c r="B30" s="61">
        <v>90001</v>
      </c>
      <c r="C30" s="62">
        <v>6050</v>
      </c>
      <c r="D30" s="63" t="s">
        <v>112</v>
      </c>
      <c r="E30" s="64">
        <v>2004</v>
      </c>
      <c r="F30" s="65">
        <v>0</v>
      </c>
      <c r="G30" s="65">
        <v>190000</v>
      </c>
      <c r="H30" s="65">
        <v>190000</v>
      </c>
      <c r="I30" s="65">
        <f t="shared" si="2"/>
        <v>0</v>
      </c>
      <c r="J30" s="66">
        <f t="shared" si="3"/>
        <v>190000</v>
      </c>
      <c r="K30" s="66">
        <v>0</v>
      </c>
      <c r="L30" s="66">
        <v>0</v>
      </c>
      <c r="M30" s="66">
        <v>0</v>
      </c>
      <c r="N30" s="52" t="s">
        <v>107</v>
      </c>
    </row>
    <row r="31" spans="1:14" ht="12.75">
      <c r="A31" s="82">
        <v>900</v>
      </c>
      <c r="B31" s="62">
        <v>90003</v>
      </c>
      <c r="C31" s="62">
        <v>6060</v>
      </c>
      <c r="D31" s="63" t="s">
        <v>113</v>
      </c>
      <c r="E31" s="64">
        <v>2004</v>
      </c>
      <c r="F31" s="65">
        <v>0</v>
      </c>
      <c r="G31" s="65">
        <v>2500</v>
      </c>
      <c r="H31" s="65">
        <v>2500</v>
      </c>
      <c r="I31" s="65">
        <f t="shared" si="2"/>
        <v>0</v>
      </c>
      <c r="J31" s="66">
        <f t="shared" si="3"/>
        <v>2500</v>
      </c>
      <c r="K31" s="66">
        <v>0</v>
      </c>
      <c r="L31" s="66">
        <v>0</v>
      </c>
      <c r="M31" s="66">
        <v>0</v>
      </c>
      <c r="N31" s="67"/>
    </row>
    <row r="32" spans="1:14" ht="12.75">
      <c r="A32" s="82">
        <v>900</v>
      </c>
      <c r="B32" s="62">
        <v>90095</v>
      </c>
      <c r="C32" s="62">
        <v>6050</v>
      </c>
      <c r="D32" s="63" t="s">
        <v>57</v>
      </c>
      <c r="E32" s="64">
        <v>2004</v>
      </c>
      <c r="F32" s="65">
        <v>0</v>
      </c>
      <c r="G32" s="65">
        <v>15000</v>
      </c>
      <c r="H32" s="65">
        <v>15000</v>
      </c>
      <c r="I32" s="65">
        <f t="shared" si="2"/>
        <v>0</v>
      </c>
      <c r="J32" s="66">
        <f t="shared" si="3"/>
        <v>15000</v>
      </c>
      <c r="K32" s="66">
        <v>0</v>
      </c>
      <c r="L32" s="66">
        <v>0</v>
      </c>
      <c r="M32" s="66">
        <v>0</v>
      </c>
      <c r="N32" s="67"/>
    </row>
    <row r="33" spans="1:14" ht="22.5">
      <c r="A33" s="82">
        <v>900</v>
      </c>
      <c r="B33" s="62">
        <v>90095</v>
      </c>
      <c r="C33" s="62">
        <v>6050</v>
      </c>
      <c r="D33" s="63" t="s">
        <v>56</v>
      </c>
      <c r="E33" s="64" t="s">
        <v>35</v>
      </c>
      <c r="F33" s="65">
        <v>10000</v>
      </c>
      <c r="G33" s="65">
        <v>15000</v>
      </c>
      <c r="H33" s="65">
        <v>15000</v>
      </c>
      <c r="I33" s="65">
        <f t="shared" si="2"/>
        <v>0</v>
      </c>
      <c r="J33" s="66">
        <f t="shared" si="3"/>
        <v>11600</v>
      </c>
      <c r="K33" s="66">
        <v>3400</v>
      </c>
      <c r="L33" s="66">
        <v>0</v>
      </c>
      <c r="M33" s="66">
        <v>0</v>
      </c>
      <c r="N33" s="67" t="s">
        <v>45</v>
      </c>
    </row>
    <row r="34" spans="1:14" ht="22.5">
      <c r="A34" s="82">
        <v>900</v>
      </c>
      <c r="B34" s="62">
        <v>90095</v>
      </c>
      <c r="C34" s="62">
        <v>6050</v>
      </c>
      <c r="D34" s="63" t="s">
        <v>55</v>
      </c>
      <c r="E34" s="64" t="s">
        <v>35</v>
      </c>
      <c r="F34" s="65">
        <v>17000</v>
      </c>
      <c r="G34" s="65">
        <v>39000</v>
      </c>
      <c r="H34" s="65">
        <v>39000</v>
      </c>
      <c r="I34" s="65">
        <f t="shared" si="2"/>
        <v>0</v>
      </c>
      <c r="J34" s="66">
        <f t="shared" si="3"/>
        <v>39000</v>
      </c>
      <c r="K34" s="66">
        <v>0</v>
      </c>
      <c r="L34" s="66">
        <v>0</v>
      </c>
      <c r="M34" s="66">
        <v>0</v>
      </c>
      <c r="N34" s="67" t="s">
        <v>45</v>
      </c>
    </row>
    <row r="35" spans="1:14" ht="22.5">
      <c r="A35" s="82">
        <v>900</v>
      </c>
      <c r="B35" s="62">
        <v>90095</v>
      </c>
      <c r="C35" s="62">
        <v>6050</v>
      </c>
      <c r="D35" s="90" t="s">
        <v>100</v>
      </c>
      <c r="E35" s="64">
        <v>2004</v>
      </c>
      <c r="F35" s="65">
        <v>0</v>
      </c>
      <c r="G35" s="65">
        <v>65000</v>
      </c>
      <c r="H35" s="65">
        <v>65000</v>
      </c>
      <c r="I35" s="65">
        <f t="shared" si="2"/>
        <v>0</v>
      </c>
      <c r="J35" s="66">
        <f t="shared" si="3"/>
        <v>65000</v>
      </c>
      <c r="K35" s="66">
        <v>0</v>
      </c>
      <c r="L35" s="66">
        <v>0</v>
      </c>
      <c r="M35" s="66">
        <v>0</v>
      </c>
      <c r="N35" s="67"/>
    </row>
    <row r="36" spans="1:14" ht="22.5">
      <c r="A36" s="81">
        <v>900</v>
      </c>
      <c r="B36" s="61">
        <v>90095</v>
      </c>
      <c r="C36" s="62">
        <v>6050</v>
      </c>
      <c r="D36" s="63" t="s">
        <v>53</v>
      </c>
      <c r="E36" s="64">
        <v>2004</v>
      </c>
      <c r="F36" s="65">
        <v>0</v>
      </c>
      <c r="G36" s="65">
        <v>117000</v>
      </c>
      <c r="H36" s="65">
        <v>117000</v>
      </c>
      <c r="I36" s="65">
        <f t="shared" si="2"/>
        <v>0</v>
      </c>
      <c r="J36" s="66">
        <f t="shared" si="3"/>
        <v>32500</v>
      </c>
      <c r="K36" s="66">
        <v>0</v>
      </c>
      <c r="L36" s="66">
        <v>84500</v>
      </c>
      <c r="M36" s="66">
        <v>0</v>
      </c>
      <c r="N36" s="67" t="s">
        <v>45</v>
      </c>
    </row>
    <row r="37" spans="1:16" ht="22.5">
      <c r="A37" s="81">
        <v>921</v>
      </c>
      <c r="B37" s="61">
        <v>92116</v>
      </c>
      <c r="C37" s="62">
        <v>6060</v>
      </c>
      <c r="D37" s="63" t="s">
        <v>143</v>
      </c>
      <c r="E37" s="64">
        <v>2004</v>
      </c>
      <c r="F37" s="65">
        <v>0</v>
      </c>
      <c r="G37" s="65">
        <v>8000</v>
      </c>
      <c r="H37" s="65">
        <v>8000</v>
      </c>
      <c r="I37" s="65">
        <f t="shared" si="2"/>
        <v>0</v>
      </c>
      <c r="J37" s="66">
        <f t="shared" si="3"/>
        <v>8000</v>
      </c>
      <c r="K37" s="66">
        <v>0</v>
      </c>
      <c r="L37" s="66">
        <v>0</v>
      </c>
      <c r="M37" s="66">
        <v>0</v>
      </c>
      <c r="N37" s="67"/>
      <c r="P37"/>
    </row>
    <row r="38" spans="1:14" ht="18" customHeight="1">
      <c r="A38" s="58" t="s">
        <v>12</v>
      </c>
      <c r="B38" s="184" t="s">
        <v>34</v>
      </c>
      <c r="C38" s="185"/>
      <c r="D38" s="185"/>
      <c r="E38" s="186"/>
      <c r="F38" s="59">
        <f aca="true" t="shared" si="4" ref="F38:M38">SUM(F39:F51)</f>
        <v>0</v>
      </c>
      <c r="G38" s="59">
        <f t="shared" si="4"/>
        <v>16368000</v>
      </c>
      <c r="H38" s="59">
        <f t="shared" si="4"/>
        <v>1413203</v>
      </c>
      <c r="I38" s="59">
        <f t="shared" si="4"/>
        <v>14954797</v>
      </c>
      <c r="J38" s="59">
        <f t="shared" si="4"/>
        <v>1358500</v>
      </c>
      <c r="K38" s="59">
        <f>SUM(K39:K51)</f>
        <v>54703</v>
      </c>
      <c r="L38" s="59">
        <f>SUM(L39:L51)</f>
        <v>0</v>
      </c>
      <c r="M38" s="59">
        <f t="shared" si="4"/>
        <v>0</v>
      </c>
      <c r="N38" s="67"/>
    </row>
    <row r="39" spans="1:14" ht="22.5">
      <c r="A39" s="81">
        <v>600</v>
      </c>
      <c r="B39" s="61">
        <v>60016</v>
      </c>
      <c r="C39" s="62">
        <v>6050</v>
      </c>
      <c r="D39" s="63" t="s">
        <v>59</v>
      </c>
      <c r="E39" s="67" t="s">
        <v>58</v>
      </c>
      <c r="F39" s="65"/>
      <c r="G39" s="65">
        <v>20000</v>
      </c>
      <c r="H39" s="65">
        <v>4000</v>
      </c>
      <c r="I39" s="65">
        <f aca="true" t="shared" si="5" ref="I39:I51">G39-H39</f>
        <v>16000</v>
      </c>
      <c r="J39" s="66">
        <f aca="true" t="shared" si="6" ref="J39:J51">H39-K39-L39-M39</f>
        <v>4000</v>
      </c>
      <c r="K39" s="66">
        <v>0</v>
      </c>
      <c r="L39" s="66">
        <v>0</v>
      </c>
      <c r="M39" s="66">
        <v>0</v>
      </c>
      <c r="N39" s="67"/>
    </row>
    <row r="40" spans="1:14" ht="22.5">
      <c r="A40" s="81">
        <v>600</v>
      </c>
      <c r="B40" s="61">
        <v>60016</v>
      </c>
      <c r="C40" s="62">
        <v>6050</v>
      </c>
      <c r="D40" s="63" t="s">
        <v>49</v>
      </c>
      <c r="E40" s="67" t="s">
        <v>58</v>
      </c>
      <c r="F40" s="65">
        <v>0</v>
      </c>
      <c r="G40" s="65">
        <v>100000</v>
      </c>
      <c r="H40" s="65">
        <v>87500</v>
      </c>
      <c r="I40" s="65">
        <f t="shared" si="5"/>
        <v>12500</v>
      </c>
      <c r="J40" s="66">
        <f t="shared" si="6"/>
        <v>77500</v>
      </c>
      <c r="K40" s="66">
        <v>10000</v>
      </c>
      <c r="L40" s="66">
        <v>0</v>
      </c>
      <c r="M40" s="66">
        <v>0</v>
      </c>
      <c r="N40" s="67" t="s">
        <v>191</v>
      </c>
    </row>
    <row r="41" spans="1:14" ht="22.5">
      <c r="A41" s="81">
        <v>600</v>
      </c>
      <c r="B41" s="61">
        <v>60016</v>
      </c>
      <c r="C41" s="62">
        <v>6050</v>
      </c>
      <c r="D41" s="63" t="s">
        <v>63</v>
      </c>
      <c r="E41" s="67" t="s">
        <v>58</v>
      </c>
      <c r="F41" s="65">
        <v>0</v>
      </c>
      <c r="G41" s="65">
        <v>149000</v>
      </c>
      <c r="H41" s="65">
        <v>3000</v>
      </c>
      <c r="I41" s="65">
        <f t="shared" si="5"/>
        <v>146000</v>
      </c>
      <c r="J41" s="66">
        <f t="shared" si="6"/>
        <v>3000</v>
      </c>
      <c r="K41" s="66">
        <v>0</v>
      </c>
      <c r="L41" s="66">
        <v>0</v>
      </c>
      <c r="M41" s="66">
        <v>0</v>
      </c>
      <c r="N41" s="67"/>
    </row>
    <row r="42" spans="1:14" ht="22.5">
      <c r="A42" s="81">
        <v>600</v>
      </c>
      <c r="B42" s="61">
        <v>60016</v>
      </c>
      <c r="C42" s="62">
        <v>6050</v>
      </c>
      <c r="D42" s="63" t="s">
        <v>50</v>
      </c>
      <c r="E42" s="67" t="s">
        <v>58</v>
      </c>
      <c r="F42" s="65">
        <v>0</v>
      </c>
      <c r="G42" s="65">
        <v>210000</v>
      </c>
      <c r="H42" s="65">
        <v>189000</v>
      </c>
      <c r="I42" s="65">
        <f t="shared" si="5"/>
        <v>21000</v>
      </c>
      <c r="J42" s="66">
        <f t="shared" si="6"/>
        <v>189000</v>
      </c>
      <c r="K42" s="66">
        <v>0</v>
      </c>
      <c r="L42" s="66">
        <v>0</v>
      </c>
      <c r="M42" s="66">
        <v>0</v>
      </c>
      <c r="N42" s="67" t="s">
        <v>191</v>
      </c>
    </row>
    <row r="43" spans="1:14" ht="33.75">
      <c r="A43" s="81">
        <v>600</v>
      </c>
      <c r="B43" s="61">
        <v>60016</v>
      </c>
      <c r="C43" s="62">
        <v>6050</v>
      </c>
      <c r="D43" s="90" t="s">
        <v>106</v>
      </c>
      <c r="E43" s="67" t="s">
        <v>58</v>
      </c>
      <c r="F43" s="65">
        <v>0</v>
      </c>
      <c r="G43" s="65">
        <v>240000</v>
      </c>
      <c r="H43" s="65">
        <v>212000</v>
      </c>
      <c r="I43" s="65">
        <f t="shared" si="5"/>
        <v>28000</v>
      </c>
      <c r="J43" s="66">
        <f t="shared" si="6"/>
        <v>182000</v>
      </c>
      <c r="K43" s="66">
        <v>30000</v>
      </c>
      <c r="L43" s="66">
        <v>0</v>
      </c>
      <c r="M43" s="66">
        <v>0</v>
      </c>
      <c r="N43" s="67" t="s">
        <v>191</v>
      </c>
    </row>
    <row r="44" spans="1:14" ht="22.5">
      <c r="A44" s="81">
        <v>600</v>
      </c>
      <c r="B44" s="61">
        <v>60016</v>
      </c>
      <c r="C44" s="62">
        <v>6050</v>
      </c>
      <c r="D44" s="63" t="s">
        <v>192</v>
      </c>
      <c r="E44" s="67" t="s">
        <v>58</v>
      </c>
      <c r="F44" s="65">
        <v>0</v>
      </c>
      <c r="G44" s="65">
        <v>475000</v>
      </c>
      <c r="H44" s="65">
        <v>101000</v>
      </c>
      <c r="I44" s="65">
        <f t="shared" si="5"/>
        <v>374000</v>
      </c>
      <c r="J44" s="66">
        <f t="shared" si="6"/>
        <v>101000</v>
      </c>
      <c r="K44" s="66">
        <v>0</v>
      </c>
      <c r="L44" s="66">
        <v>0</v>
      </c>
      <c r="M44" s="66">
        <v>0</v>
      </c>
      <c r="N44" s="67"/>
    </row>
    <row r="45" spans="1:14" ht="22.5">
      <c r="A45" s="81">
        <v>600</v>
      </c>
      <c r="B45" s="61">
        <v>60016</v>
      </c>
      <c r="C45" s="62">
        <v>6050</v>
      </c>
      <c r="D45" s="63" t="s">
        <v>60</v>
      </c>
      <c r="E45" s="67" t="s">
        <v>58</v>
      </c>
      <c r="F45" s="65">
        <v>0</v>
      </c>
      <c r="G45" s="65">
        <v>537000</v>
      </c>
      <c r="H45" s="65">
        <v>14703</v>
      </c>
      <c r="I45" s="65">
        <f t="shared" si="5"/>
        <v>522297</v>
      </c>
      <c r="J45" s="66">
        <f t="shared" si="6"/>
        <v>0</v>
      </c>
      <c r="K45" s="66">
        <v>14703</v>
      </c>
      <c r="L45" s="66">
        <v>0</v>
      </c>
      <c r="M45" s="66">
        <v>0</v>
      </c>
      <c r="N45" s="67"/>
    </row>
    <row r="46" spans="1:14" ht="22.5">
      <c r="A46" s="81">
        <v>600</v>
      </c>
      <c r="B46" s="61">
        <v>60016</v>
      </c>
      <c r="C46" s="62">
        <v>6050</v>
      </c>
      <c r="D46" s="63" t="s">
        <v>62</v>
      </c>
      <c r="E46" s="67" t="s">
        <v>58</v>
      </c>
      <c r="F46" s="65">
        <v>0</v>
      </c>
      <c r="G46" s="65">
        <v>568000</v>
      </c>
      <c r="H46" s="65">
        <v>6000</v>
      </c>
      <c r="I46" s="65">
        <f t="shared" si="5"/>
        <v>562000</v>
      </c>
      <c r="J46" s="66">
        <f t="shared" si="6"/>
        <v>6000</v>
      </c>
      <c r="K46" s="66">
        <v>0</v>
      </c>
      <c r="L46" s="66">
        <v>0</v>
      </c>
      <c r="M46" s="66">
        <v>0</v>
      </c>
      <c r="N46" s="67"/>
    </row>
    <row r="47" spans="1:14" ht="22.5">
      <c r="A47" s="81">
        <v>600</v>
      </c>
      <c r="B47" s="61">
        <v>60016</v>
      </c>
      <c r="C47" s="62">
        <v>6050</v>
      </c>
      <c r="D47" s="63" t="s">
        <v>61</v>
      </c>
      <c r="E47" s="67" t="s">
        <v>58</v>
      </c>
      <c r="F47" s="65">
        <v>0</v>
      </c>
      <c r="G47" s="65">
        <v>657000</v>
      </c>
      <c r="H47" s="65">
        <v>8000</v>
      </c>
      <c r="I47" s="65">
        <f t="shared" si="5"/>
        <v>649000</v>
      </c>
      <c r="J47" s="66">
        <f t="shared" si="6"/>
        <v>8000</v>
      </c>
      <c r="K47" s="66">
        <v>0</v>
      </c>
      <c r="L47" s="66">
        <v>0</v>
      </c>
      <c r="M47" s="66">
        <v>0</v>
      </c>
      <c r="N47" s="67"/>
    </row>
    <row r="48" spans="1:14" ht="22.5">
      <c r="A48" s="81">
        <v>600</v>
      </c>
      <c r="B48" s="61">
        <v>60016</v>
      </c>
      <c r="C48" s="62">
        <v>6050</v>
      </c>
      <c r="D48" s="63" t="s">
        <v>114</v>
      </c>
      <c r="E48" s="67" t="s">
        <v>58</v>
      </c>
      <c r="F48" s="65">
        <v>0</v>
      </c>
      <c r="G48" s="65">
        <v>1110000</v>
      </c>
      <c r="H48" s="65">
        <v>298000</v>
      </c>
      <c r="I48" s="65">
        <f t="shared" si="5"/>
        <v>812000</v>
      </c>
      <c r="J48" s="66">
        <f t="shared" si="6"/>
        <v>298000</v>
      </c>
      <c r="K48" s="66">
        <v>0</v>
      </c>
      <c r="L48" s="66">
        <v>0</v>
      </c>
      <c r="M48" s="66">
        <v>0</v>
      </c>
      <c r="N48" s="67"/>
    </row>
    <row r="49" spans="1:14" ht="22.5">
      <c r="A49" s="81">
        <v>600</v>
      </c>
      <c r="B49" s="61">
        <v>60016</v>
      </c>
      <c r="C49" s="62">
        <v>6050</v>
      </c>
      <c r="D49" s="63" t="s">
        <v>193</v>
      </c>
      <c r="E49" s="67" t="s">
        <v>108</v>
      </c>
      <c r="F49" s="65">
        <v>0</v>
      </c>
      <c r="G49" s="65">
        <v>2056000</v>
      </c>
      <c r="H49" s="65">
        <v>456000</v>
      </c>
      <c r="I49" s="65">
        <f t="shared" si="5"/>
        <v>1600000</v>
      </c>
      <c r="J49" s="66">
        <f t="shared" si="6"/>
        <v>456000</v>
      </c>
      <c r="K49" s="66">
        <v>0</v>
      </c>
      <c r="L49" s="66">
        <v>0</v>
      </c>
      <c r="M49" s="66">
        <v>0</v>
      </c>
      <c r="N49" s="67"/>
    </row>
    <row r="50" spans="1:14" ht="22.5">
      <c r="A50" s="81">
        <v>900</v>
      </c>
      <c r="B50" s="61">
        <v>90095</v>
      </c>
      <c r="C50" s="62">
        <v>6050</v>
      </c>
      <c r="D50" s="63" t="s">
        <v>54</v>
      </c>
      <c r="E50" s="64" t="s">
        <v>194</v>
      </c>
      <c r="F50" s="65">
        <v>0</v>
      </c>
      <c r="G50" s="65">
        <v>2246000</v>
      </c>
      <c r="H50" s="65">
        <v>34000</v>
      </c>
      <c r="I50" s="65">
        <f t="shared" si="5"/>
        <v>2212000</v>
      </c>
      <c r="J50" s="66">
        <f t="shared" si="6"/>
        <v>34000</v>
      </c>
      <c r="K50" s="66">
        <v>0</v>
      </c>
      <c r="L50" s="66">
        <v>0</v>
      </c>
      <c r="M50" s="66">
        <v>0</v>
      </c>
      <c r="N50" s="67"/>
    </row>
    <row r="51" spans="1:14" ht="22.5">
      <c r="A51" s="82">
        <v>926</v>
      </c>
      <c r="B51" s="62">
        <v>92601</v>
      </c>
      <c r="C51" s="62">
        <v>6050</v>
      </c>
      <c r="D51" s="63" t="s">
        <v>195</v>
      </c>
      <c r="E51" s="67" t="s">
        <v>64</v>
      </c>
      <c r="F51" s="65">
        <v>0</v>
      </c>
      <c r="G51" s="65">
        <v>8000000</v>
      </c>
      <c r="H51" s="65">
        <v>0</v>
      </c>
      <c r="I51" s="65">
        <f t="shared" si="5"/>
        <v>8000000</v>
      </c>
      <c r="J51" s="66">
        <f t="shared" si="6"/>
        <v>0</v>
      </c>
      <c r="K51" s="66">
        <v>0</v>
      </c>
      <c r="L51" s="66">
        <v>0</v>
      </c>
      <c r="M51" s="66">
        <v>0</v>
      </c>
      <c r="N51" s="67"/>
    </row>
    <row r="52" spans="1:14" ht="12.75">
      <c r="A52" s="68"/>
      <c r="B52" s="68"/>
      <c r="C52" s="68"/>
      <c r="D52" s="69"/>
      <c r="E52" s="70"/>
      <c r="F52" s="71"/>
      <c r="G52" s="71"/>
      <c r="H52" s="71"/>
      <c r="I52" s="71"/>
      <c r="J52" s="71"/>
      <c r="K52" s="71"/>
      <c r="L52" s="71"/>
      <c r="M52" s="71"/>
      <c r="N52" s="69"/>
    </row>
    <row r="53" spans="1:14" ht="12.75">
      <c r="A53" s="9"/>
      <c r="B53" s="9"/>
      <c r="C53" s="9"/>
      <c r="D53" s="72"/>
      <c r="E53" s="68"/>
      <c r="F53" s="71"/>
      <c r="G53" s="71"/>
      <c r="H53" s="71"/>
      <c r="I53" s="71"/>
      <c r="J53" s="71"/>
      <c r="K53" s="71"/>
      <c r="L53" s="71"/>
      <c r="M53" s="71"/>
      <c r="N53" s="9"/>
    </row>
    <row r="54" spans="1:14" ht="12.75">
      <c r="A54" s="9"/>
      <c r="B54" s="9"/>
      <c r="C54" s="9"/>
      <c r="D54" s="9"/>
      <c r="E54" s="68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9"/>
      <c r="B55" s="9"/>
      <c r="C55" s="9"/>
      <c r="D55" s="9"/>
      <c r="E55" s="68"/>
      <c r="F55" s="9"/>
      <c r="G55" s="9"/>
      <c r="H55" s="9"/>
      <c r="I55" s="9"/>
      <c r="J55" s="9"/>
      <c r="K55" s="9"/>
      <c r="L55" s="9"/>
      <c r="M55" s="9"/>
      <c r="N55" s="9"/>
    </row>
  </sheetData>
  <mergeCells count="20">
    <mergeCell ref="N7:N9"/>
    <mergeCell ref="A7:C8"/>
    <mergeCell ref="B5:M5"/>
    <mergeCell ref="G7:G9"/>
    <mergeCell ref="H7:H9"/>
    <mergeCell ref="I7:I9"/>
    <mergeCell ref="D7:D9"/>
    <mergeCell ref="J7:M7"/>
    <mergeCell ref="E7:E8"/>
    <mergeCell ref="K8:K9"/>
    <mergeCell ref="I1:N1"/>
    <mergeCell ref="I2:N2"/>
    <mergeCell ref="I3:N3"/>
    <mergeCell ref="I4:N4"/>
    <mergeCell ref="M8:M9"/>
    <mergeCell ref="B11:D11"/>
    <mergeCell ref="B12:E12"/>
    <mergeCell ref="B38:E38"/>
    <mergeCell ref="F7:F9"/>
    <mergeCell ref="L8:L9"/>
  </mergeCells>
  <printOptions/>
  <pageMargins left="0" right="0" top="0.3937007874015748" bottom="0.393700787401574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6" sqref="A1:C16"/>
    </sheetView>
  </sheetViews>
  <sheetFormatPr defaultColWidth="9.00390625" defaultRowHeight="12.75"/>
  <cols>
    <col min="1" max="1" width="5.875" style="6" customWidth="1"/>
    <col min="2" max="2" width="68.75390625" style="2" customWidth="1"/>
    <col min="3" max="3" width="16.75390625" style="35" customWidth="1"/>
    <col min="4" max="5" width="2.625" style="2" customWidth="1"/>
    <col min="6" max="7" width="9.125" style="35" customWidth="1"/>
    <col min="8" max="16384" width="9.125" style="2" customWidth="1"/>
  </cols>
  <sheetData>
    <row r="1" spans="2:3" ht="15">
      <c r="B1" s="212" t="s">
        <v>22</v>
      </c>
      <c r="C1" s="212"/>
    </row>
    <row r="2" spans="1:3" ht="15">
      <c r="A2" s="33"/>
      <c r="B2" s="211" t="str">
        <f>Dane!B1</f>
        <v>do Uchwały Nr XXI/146/2004</v>
      </c>
      <c r="C2" s="211"/>
    </row>
    <row r="3" spans="2:3" ht="18.75">
      <c r="B3" s="210" t="s">
        <v>15</v>
      </c>
      <c r="C3" s="210"/>
    </row>
    <row r="4" spans="2:3" ht="15">
      <c r="B4" s="211" t="str">
        <f>Dane!B2</f>
        <v>z dnia 30 listopada 2004 roku</v>
      </c>
      <c r="C4" s="211"/>
    </row>
    <row r="5" spans="1:3" ht="18.75">
      <c r="A5" s="208" t="s">
        <v>83</v>
      </c>
      <c r="B5" s="209"/>
      <c r="C5" s="209"/>
    </row>
    <row r="6" spans="2:3" ht="12.75">
      <c r="B6" s="6"/>
      <c r="C6" s="5"/>
    </row>
    <row r="7" spans="1:7" s="6" customFormat="1" ht="15">
      <c r="A7" s="85" t="s">
        <v>16</v>
      </c>
      <c r="B7" s="85" t="s">
        <v>2</v>
      </c>
      <c r="C7" s="86" t="s">
        <v>17</v>
      </c>
      <c r="F7" s="44"/>
      <c r="G7" s="44"/>
    </row>
    <row r="8" spans="1:3" ht="15">
      <c r="A8" s="83">
        <v>1</v>
      </c>
      <c r="B8" s="34" t="s">
        <v>18</v>
      </c>
      <c r="C8" s="84">
        <f>'Załącznik Nr 1'!I7</f>
        <v>20463447</v>
      </c>
    </row>
    <row r="9" spans="1:3" ht="15">
      <c r="A9" s="83">
        <v>2</v>
      </c>
      <c r="B9" s="34" t="s">
        <v>101</v>
      </c>
      <c r="C9" s="84">
        <v>1000000</v>
      </c>
    </row>
    <row r="10" spans="1:3" ht="15">
      <c r="A10" s="83">
        <v>3</v>
      </c>
      <c r="B10" s="34" t="s">
        <v>95</v>
      </c>
      <c r="C10" s="84">
        <v>84500</v>
      </c>
    </row>
    <row r="11" spans="1:7" ht="15">
      <c r="A11" s="83">
        <v>4</v>
      </c>
      <c r="B11" s="34" t="s">
        <v>96</v>
      </c>
      <c r="C11" s="84">
        <v>380204</v>
      </c>
      <c r="F11" s="35">
        <v>380204</v>
      </c>
      <c r="G11" s="35">
        <f>F11-C11</f>
        <v>0</v>
      </c>
    </row>
    <row r="12" spans="1:7" ht="15">
      <c r="A12" s="83">
        <v>5</v>
      </c>
      <c r="B12" s="34" t="s">
        <v>97</v>
      </c>
      <c r="C12" s="84">
        <v>223500</v>
      </c>
      <c r="F12" s="35">
        <v>423500</v>
      </c>
      <c r="G12" s="35">
        <f>F12-C12</f>
        <v>200000</v>
      </c>
    </row>
    <row r="13" spans="1:7" ht="15">
      <c r="A13" s="83">
        <v>6</v>
      </c>
      <c r="B13" s="34" t="s">
        <v>19</v>
      </c>
      <c r="C13" s="84">
        <f>SUM(C8:C12)</f>
        <v>22151651</v>
      </c>
      <c r="F13" s="35">
        <f>SUM(F11:F12)</f>
        <v>803704</v>
      </c>
      <c r="G13" s="35">
        <f>SUM(G11:G12)</f>
        <v>200000</v>
      </c>
    </row>
    <row r="14" spans="1:3" ht="15">
      <c r="A14" s="83">
        <v>7</v>
      </c>
      <c r="B14" s="34" t="s">
        <v>20</v>
      </c>
      <c r="C14" s="84">
        <f>'Załacznik Nr 2'!I8</f>
        <v>21983651</v>
      </c>
    </row>
    <row r="15" spans="1:3" ht="15">
      <c r="A15" s="83">
        <v>8</v>
      </c>
      <c r="B15" s="34" t="s">
        <v>38</v>
      </c>
      <c r="C15" s="84">
        <v>168000</v>
      </c>
    </row>
    <row r="16" spans="1:3" ht="15">
      <c r="A16" s="83">
        <v>9</v>
      </c>
      <c r="B16" s="34" t="s">
        <v>21</v>
      </c>
      <c r="C16" s="84">
        <f>SUM(C13-C14-C15)</f>
        <v>0</v>
      </c>
    </row>
  </sheetData>
  <mergeCells count="5">
    <mergeCell ref="A5:C5"/>
    <mergeCell ref="B3:C3"/>
    <mergeCell ref="B4:C4"/>
    <mergeCell ref="B1:C1"/>
    <mergeCell ref="B2:C2"/>
  </mergeCells>
  <printOptions/>
  <pageMargins left="0.984251968503937" right="0" top="0.3937007874015748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workbookViewId="0" topLeftCell="A1">
      <selection activeCell="I18" sqref="A1:I18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5">
      <c r="E1" s="188" t="s">
        <v>0</v>
      </c>
      <c r="F1" s="188"/>
      <c r="G1" s="188"/>
      <c r="H1" s="188"/>
      <c r="I1" s="220"/>
    </row>
    <row r="2" spans="5:9" ht="15">
      <c r="E2" s="190" t="str">
        <f>Dane!B1</f>
        <v>do Uchwały Nr XXI/146/2004</v>
      </c>
      <c r="F2" s="190"/>
      <c r="G2" s="190"/>
      <c r="H2" s="190"/>
      <c r="I2" s="220"/>
    </row>
    <row r="3" spans="5:9" ht="18.75">
      <c r="E3" s="221" t="s">
        <v>15</v>
      </c>
      <c r="F3" s="222"/>
      <c r="G3" s="222"/>
      <c r="H3" s="222"/>
      <c r="I3" s="222"/>
    </row>
    <row r="4" spans="5:9" ht="15">
      <c r="E4" s="190" t="str">
        <f>Dane!B2</f>
        <v>z dnia 30 listopada 2004 roku</v>
      </c>
      <c r="F4" s="190"/>
      <c r="G4" s="190"/>
      <c r="H4" s="190"/>
      <c r="I4" s="220"/>
    </row>
    <row r="5" spans="1:9" ht="20.25">
      <c r="A5" s="215" t="s">
        <v>84</v>
      </c>
      <c r="B5" s="216"/>
      <c r="C5" s="216"/>
      <c r="D5" s="216"/>
      <c r="E5" s="216"/>
      <c r="F5" s="216"/>
      <c r="G5" s="216"/>
      <c r="H5" s="216"/>
      <c r="I5" s="216"/>
    </row>
    <row r="6" spans="1:11" s="7" customFormat="1" ht="25.5">
      <c r="A6" s="217" t="s">
        <v>1</v>
      </c>
      <c r="B6" s="218"/>
      <c r="C6" s="218"/>
      <c r="D6" s="219"/>
      <c r="E6" s="75" t="s">
        <v>2</v>
      </c>
      <c r="F6" s="73" t="s">
        <v>39</v>
      </c>
      <c r="G6" s="50" t="s">
        <v>9</v>
      </c>
      <c r="H6" s="50" t="s">
        <v>10</v>
      </c>
      <c r="I6" s="74" t="s">
        <v>66</v>
      </c>
      <c r="J6" s="9"/>
      <c r="K6" s="9"/>
    </row>
    <row r="7" spans="1:12" ht="15.75" thickBot="1">
      <c r="A7" s="10" t="s">
        <v>3</v>
      </c>
      <c r="B7" s="10" t="s">
        <v>8</v>
      </c>
      <c r="C7" s="10" t="s">
        <v>7</v>
      </c>
      <c r="D7" s="10" t="s">
        <v>11</v>
      </c>
      <c r="E7" s="76" t="s">
        <v>4</v>
      </c>
      <c r="F7" s="77">
        <v>20039806</v>
      </c>
      <c r="G7" s="77">
        <f>SUM(G9:G23)</f>
        <v>15319</v>
      </c>
      <c r="H7" s="77">
        <f>SUM(H9:H23)</f>
        <v>438960</v>
      </c>
      <c r="I7" s="78">
        <f>SUM(F7-G7+H7)</f>
        <v>20463447</v>
      </c>
      <c r="L7" s="35">
        <f>SUM(H7-G7)</f>
        <v>423641</v>
      </c>
    </row>
    <row r="8" spans="1:9" ht="18.75" thickTop="1">
      <c r="A8" s="213" t="s">
        <v>24</v>
      </c>
      <c r="B8" s="214"/>
      <c r="C8" s="214"/>
      <c r="D8" s="214"/>
      <c r="E8" s="214"/>
      <c r="F8" s="11"/>
      <c r="G8" s="11"/>
      <c r="H8" s="12"/>
      <c r="I8" s="13"/>
    </row>
    <row r="9" spans="1:10" ht="24">
      <c r="A9" s="14" t="s">
        <v>13</v>
      </c>
      <c r="B9" s="14" t="s">
        <v>25</v>
      </c>
      <c r="C9" s="14" t="s">
        <v>142</v>
      </c>
      <c r="D9" s="15"/>
      <c r="E9" s="40" t="s">
        <v>144</v>
      </c>
      <c r="F9" s="17">
        <v>9050</v>
      </c>
      <c r="G9" s="17"/>
      <c r="H9" s="17">
        <v>6400</v>
      </c>
      <c r="I9" s="18">
        <f aca="true" t="shared" si="0" ref="I9:I19">SUM(F9-G9+H9)</f>
        <v>15450</v>
      </c>
      <c r="J9" s="9"/>
    </row>
    <row r="10" spans="1:10" ht="15">
      <c r="A10" s="41">
        <v>700</v>
      </c>
      <c r="B10" s="41">
        <v>70005</v>
      </c>
      <c r="C10" s="42" t="s">
        <v>65</v>
      </c>
      <c r="D10" s="43"/>
      <c r="E10" s="40" t="s">
        <v>118</v>
      </c>
      <c r="F10" s="17">
        <v>457248</v>
      </c>
      <c r="G10" s="17"/>
      <c r="H10" s="17">
        <v>62512</v>
      </c>
      <c r="I10" s="18">
        <f t="shared" si="0"/>
        <v>519760</v>
      </c>
      <c r="J10" s="9"/>
    </row>
    <row r="11" spans="1:10" ht="24">
      <c r="A11" s="14">
        <v>758</v>
      </c>
      <c r="B11" s="14">
        <v>75802</v>
      </c>
      <c r="C11" s="14">
        <v>2750</v>
      </c>
      <c r="D11" s="15"/>
      <c r="E11" s="40" t="s">
        <v>196</v>
      </c>
      <c r="F11" s="17">
        <v>0</v>
      </c>
      <c r="G11" s="17"/>
      <c r="H11" s="17">
        <v>48154</v>
      </c>
      <c r="I11" s="18">
        <f t="shared" si="0"/>
        <v>48154</v>
      </c>
      <c r="J11" s="9"/>
    </row>
    <row r="12" spans="1:10" ht="15">
      <c r="A12" s="19">
        <v>758</v>
      </c>
      <c r="B12" s="19">
        <v>75814</v>
      </c>
      <c r="C12" s="14" t="s">
        <v>78</v>
      </c>
      <c r="D12" s="15"/>
      <c r="E12" s="40" t="s">
        <v>182</v>
      </c>
      <c r="F12" s="17">
        <v>24700</v>
      </c>
      <c r="G12" s="17"/>
      <c r="H12" s="17">
        <v>7300</v>
      </c>
      <c r="I12" s="18">
        <f t="shared" si="0"/>
        <v>32000</v>
      </c>
      <c r="J12" s="9"/>
    </row>
    <row r="13" spans="1:10" ht="24">
      <c r="A13" s="41">
        <v>852</v>
      </c>
      <c r="B13" s="41">
        <v>85212</v>
      </c>
      <c r="C13" s="42">
        <v>2010</v>
      </c>
      <c r="D13" s="43" t="s">
        <v>115</v>
      </c>
      <c r="E13" s="40" t="s">
        <v>119</v>
      </c>
      <c r="F13" s="17">
        <v>1426563</v>
      </c>
      <c r="G13" s="17">
        <v>9520</v>
      </c>
      <c r="H13" s="17">
        <v>231976</v>
      </c>
      <c r="I13" s="18">
        <f t="shared" si="0"/>
        <v>1649019</v>
      </c>
      <c r="J13" s="9"/>
    </row>
    <row r="14" spans="1:10" ht="24">
      <c r="A14" s="14">
        <v>852</v>
      </c>
      <c r="B14" s="14">
        <v>85213</v>
      </c>
      <c r="C14" s="14">
        <v>2010</v>
      </c>
      <c r="D14" s="15" t="s">
        <v>115</v>
      </c>
      <c r="E14" s="40" t="s">
        <v>185</v>
      </c>
      <c r="F14" s="17">
        <v>22226</v>
      </c>
      <c r="G14" s="17">
        <v>5182</v>
      </c>
      <c r="H14" s="17"/>
      <c r="I14" s="18">
        <f t="shared" si="0"/>
        <v>17044</v>
      </c>
      <c r="J14" s="9"/>
    </row>
    <row r="15" spans="1:10" ht="24">
      <c r="A15" s="19">
        <v>852</v>
      </c>
      <c r="B15" s="19">
        <v>85214</v>
      </c>
      <c r="C15" s="14">
        <v>2010</v>
      </c>
      <c r="D15" s="15" t="s">
        <v>115</v>
      </c>
      <c r="E15" s="40" t="s">
        <v>184</v>
      </c>
      <c r="F15" s="18">
        <v>371029</v>
      </c>
      <c r="G15" s="17">
        <v>617</v>
      </c>
      <c r="H15" s="17"/>
      <c r="I15" s="18">
        <f t="shared" si="0"/>
        <v>370412</v>
      </c>
      <c r="J15" s="9"/>
    </row>
    <row r="16" spans="1:10" ht="24">
      <c r="A16" s="14">
        <v>852</v>
      </c>
      <c r="B16" s="14">
        <v>85214</v>
      </c>
      <c r="C16" s="14">
        <v>2030</v>
      </c>
      <c r="D16" s="15"/>
      <c r="E16" s="40" t="s">
        <v>120</v>
      </c>
      <c r="F16" s="17">
        <v>44885</v>
      </c>
      <c r="G16" s="17"/>
      <c r="H16" s="17">
        <v>71915</v>
      </c>
      <c r="I16" s="18">
        <f t="shared" si="0"/>
        <v>116800</v>
      </c>
      <c r="J16" s="9"/>
    </row>
    <row r="17" spans="1:10" ht="15">
      <c r="A17" s="14">
        <v>852</v>
      </c>
      <c r="B17" s="14">
        <v>85219</v>
      </c>
      <c r="C17" s="14">
        <v>2010</v>
      </c>
      <c r="D17" s="15" t="s">
        <v>115</v>
      </c>
      <c r="E17" s="40" t="s">
        <v>186</v>
      </c>
      <c r="F17" s="17">
        <v>194840</v>
      </c>
      <c r="G17" s="17"/>
      <c r="H17" s="17">
        <v>4308</v>
      </c>
      <c r="I17" s="18">
        <f t="shared" si="0"/>
        <v>199148</v>
      </c>
      <c r="J17" s="9"/>
    </row>
    <row r="18" spans="1:10" ht="15">
      <c r="A18" s="14">
        <v>900</v>
      </c>
      <c r="B18" s="14">
        <v>90015</v>
      </c>
      <c r="C18" s="14">
        <v>2010</v>
      </c>
      <c r="D18" s="15" t="s">
        <v>115</v>
      </c>
      <c r="E18" s="40" t="s">
        <v>121</v>
      </c>
      <c r="F18" s="17">
        <v>22660</v>
      </c>
      <c r="G18" s="17"/>
      <c r="H18" s="17">
        <v>6395</v>
      </c>
      <c r="I18" s="18">
        <f t="shared" si="0"/>
        <v>29055</v>
      </c>
      <c r="J18" s="9"/>
    </row>
    <row r="19" spans="1:10" ht="15">
      <c r="A19" s="14"/>
      <c r="B19" s="14"/>
      <c r="C19" s="14"/>
      <c r="D19" s="15"/>
      <c r="E19" s="40"/>
      <c r="F19" s="17"/>
      <c r="G19" s="17"/>
      <c r="H19" s="17"/>
      <c r="I19" s="18">
        <f t="shared" si="0"/>
        <v>0</v>
      </c>
      <c r="J19" s="9"/>
    </row>
    <row r="20" spans="1:10" ht="15">
      <c r="A20" s="14"/>
      <c r="B20" s="14"/>
      <c r="C20" s="14"/>
      <c r="D20" s="15"/>
      <c r="E20" s="16"/>
      <c r="F20" s="17"/>
      <c r="G20" s="17"/>
      <c r="H20" s="17"/>
      <c r="I20" s="18">
        <f>SUM(F20-G20+H20)</f>
        <v>0</v>
      </c>
      <c r="J20" s="9"/>
    </row>
    <row r="21" spans="1:10" ht="15">
      <c r="A21" s="14"/>
      <c r="B21" s="14"/>
      <c r="C21" s="14"/>
      <c r="D21" s="15"/>
      <c r="E21" s="16"/>
      <c r="F21" s="17"/>
      <c r="G21" s="17"/>
      <c r="H21" s="17"/>
      <c r="I21" s="18">
        <f>SUM(F21-G21+H21)</f>
        <v>0</v>
      </c>
      <c r="J21" s="9"/>
    </row>
    <row r="22" spans="1:10" ht="15">
      <c r="A22" s="19"/>
      <c r="B22" s="19"/>
      <c r="C22" s="14"/>
      <c r="D22" s="15"/>
      <c r="E22" s="16"/>
      <c r="F22" s="17"/>
      <c r="G22" s="17"/>
      <c r="H22" s="17"/>
      <c r="I22" s="18">
        <f>SUM(F22-G22+H22)</f>
        <v>0</v>
      </c>
      <c r="J22" s="9"/>
    </row>
    <row r="23" spans="1:9" ht="20.25" customHeight="1">
      <c r="A23" s="20"/>
      <c r="B23" s="20"/>
      <c r="C23" s="20"/>
      <c r="D23" s="21"/>
      <c r="E23" s="22"/>
      <c r="F23" s="23"/>
      <c r="G23" s="23"/>
      <c r="H23" s="23"/>
      <c r="I23" s="18">
        <f>SUM(F23-G23+H23)</f>
        <v>0</v>
      </c>
    </row>
    <row r="24" spans="5:9" ht="20.25" customHeight="1">
      <c r="E24" s="24"/>
      <c r="F24" s="25"/>
      <c r="G24" s="25"/>
      <c r="H24" s="25"/>
      <c r="I24" s="26"/>
    </row>
    <row r="25" spans="2:9" ht="25.5">
      <c r="B25" s="27"/>
      <c r="C25" s="27"/>
      <c r="D25" s="27"/>
      <c r="E25" s="28"/>
      <c r="F25" s="29"/>
      <c r="G25" s="29"/>
      <c r="H25" s="29"/>
      <c r="I25" s="29"/>
    </row>
    <row r="26" spans="5:9" ht="12.75">
      <c r="E26" s="29"/>
      <c r="F26" s="29"/>
      <c r="G26" s="29"/>
      <c r="H26" s="29"/>
      <c r="I26" s="29"/>
    </row>
    <row r="27" spans="5:9" ht="12.75">
      <c r="E27" s="29"/>
      <c r="F27" s="29"/>
      <c r="G27" s="29"/>
      <c r="H27" s="29"/>
      <c r="I27" s="29"/>
    </row>
    <row r="28" spans="5:9" ht="12.75">
      <c r="E28" s="29"/>
      <c r="F28" s="29"/>
      <c r="G28" s="29"/>
      <c r="H28" s="29"/>
      <c r="I28" s="29"/>
    </row>
    <row r="29" spans="5:9" ht="12.75">
      <c r="E29" s="29"/>
      <c r="F29" s="29"/>
      <c r="G29" s="29"/>
      <c r="H29" s="29"/>
      <c r="I29" s="29"/>
    </row>
    <row r="30" spans="5:9" ht="12.75">
      <c r="E30" s="29"/>
      <c r="F30" s="29"/>
      <c r="G30" s="29"/>
      <c r="H30" s="29"/>
      <c r="I30" s="29"/>
    </row>
    <row r="31" spans="5:9" ht="12.75">
      <c r="E31" s="29"/>
      <c r="F31" s="29"/>
      <c r="G31" s="29"/>
      <c r="H31" s="29"/>
      <c r="I31" s="29"/>
    </row>
    <row r="32" spans="5:9" ht="12.75">
      <c r="E32" s="29"/>
      <c r="F32" s="29"/>
      <c r="G32" s="29"/>
      <c r="H32" s="29"/>
      <c r="I32" s="29"/>
    </row>
    <row r="33" spans="5:9" ht="12.75">
      <c r="E33" s="29"/>
      <c r="F33" s="29"/>
      <c r="G33" s="29"/>
      <c r="H33" s="29"/>
      <c r="I33" s="29"/>
    </row>
    <row r="34" spans="5:9" ht="12.75">
      <c r="E34" s="29"/>
      <c r="F34" s="29"/>
      <c r="G34" s="29"/>
      <c r="H34" s="29"/>
      <c r="I34" s="29"/>
    </row>
    <row r="35" spans="5:9" ht="12.75">
      <c r="E35" s="29"/>
      <c r="F35" s="29"/>
      <c r="G35" s="29"/>
      <c r="H35" s="29"/>
      <c r="I35" s="29"/>
    </row>
    <row r="36" spans="5:9" ht="12.75">
      <c r="E36" s="29"/>
      <c r="F36" s="29"/>
      <c r="G36" s="29"/>
      <c r="H36" s="29"/>
      <c r="I36" s="29"/>
    </row>
    <row r="37" spans="5:9" ht="12.75">
      <c r="E37" s="29"/>
      <c r="F37" s="29"/>
      <c r="G37" s="29"/>
      <c r="H37" s="29"/>
      <c r="I37" s="29"/>
    </row>
    <row r="38" spans="5:9" ht="12.75">
      <c r="E38" s="29"/>
      <c r="F38" s="29"/>
      <c r="G38" s="29"/>
      <c r="H38" s="29"/>
      <c r="I38" s="29"/>
    </row>
    <row r="39" spans="5:9" ht="12.75">
      <c r="E39" s="29"/>
      <c r="F39" s="29"/>
      <c r="G39" s="29"/>
      <c r="H39" s="29"/>
      <c r="I39" s="29"/>
    </row>
    <row r="40" spans="5:9" ht="12.75">
      <c r="E40" s="29"/>
      <c r="F40" s="29"/>
      <c r="G40" s="29"/>
      <c r="H40" s="29"/>
      <c r="I40" s="29"/>
    </row>
    <row r="41" spans="5:9" ht="12.75">
      <c r="E41" s="29"/>
      <c r="F41" s="29"/>
      <c r="G41" s="29"/>
      <c r="H41" s="29"/>
      <c r="I41" s="29"/>
    </row>
    <row r="42" spans="5:9" ht="12.75">
      <c r="E42" s="29"/>
      <c r="F42" s="29"/>
      <c r="G42" s="29"/>
      <c r="H42" s="29"/>
      <c r="I42" s="29"/>
    </row>
    <row r="43" spans="5:9" ht="12.75">
      <c r="E43" s="29"/>
      <c r="F43" s="29"/>
      <c r="G43" s="29"/>
      <c r="H43" s="29"/>
      <c r="I43" s="29"/>
    </row>
    <row r="44" spans="5:9" ht="12.75">
      <c r="E44" s="29"/>
      <c r="F44" s="29"/>
      <c r="G44" s="29"/>
      <c r="H44" s="29"/>
      <c r="I44" s="29"/>
    </row>
    <row r="45" spans="5:9" ht="12.75">
      <c r="E45" s="29"/>
      <c r="F45" s="29"/>
      <c r="G45" s="29"/>
      <c r="H45" s="29"/>
      <c r="I45" s="29"/>
    </row>
    <row r="46" spans="5:9" ht="12.75">
      <c r="E46" s="29"/>
      <c r="F46" s="29"/>
      <c r="G46" s="29"/>
      <c r="H46" s="29"/>
      <c r="I46" s="29"/>
    </row>
    <row r="47" spans="5:9" ht="12.75">
      <c r="E47" s="29"/>
      <c r="F47" s="29"/>
      <c r="G47" s="29"/>
      <c r="H47" s="29"/>
      <c r="I47" s="29"/>
    </row>
    <row r="48" spans="5:9" ht="12.75">
      <c r="E48" s="29"/>
      <c r="F48" s="29"/>
      <c r="G48" s="29"/>
      <c r="H48" s="29"/>
      <c r="I48" s="29"/>
    </row>
    <row r="49" spans="5:9" ht="12.75">
      <c r="E49" s="29"/>
      <c r="F49" s="29"/>
      <c r="G49" s="29"/>
      <c r="H49" s="29"/>
      <c r="I49" s="29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1968503937007874" bottom="0.1968503937007874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87"/>
  <sheetViews>
    <sheetView zoomScale="75" zoomScaleNormal="75" workbookViewId="0" topLeftCell="A2">
      <selection activeCell="I47" sqref="A1:I47"/>
    </sheetView>
  </sheetViews>
  <sheetFormatPr defaultColWidth="9.00390625" defaultRowHeight="12.75"/>
  <cols>
    <col min="1" max="1" width="5.375" style="30" customWidth="1"/>
    <col min="2" max="2" width="7.625" style="30" customWidth="1"/>
    <col min="3" max="3" width="6.00390625" style="30" customWidth="1"/>
    <col min="4" max="4" width="4.125" style="30" customWidth="1"/>
    <col min="5" max="5" width="70.75390625" style="4" customWidth="1"/>
    <col min="6" max="6" width="13.75390625" style="4" customWidth="1"/>
    <col min="7" max="8" width="11.875" style="4" customWidth="1"/>
    <col min="9" max="9" width="13.75390625" style="29" customWidth="1"/>
    <col min="10" max="11" width="2.75390625" style="4" customWidth="1"/>
    <col min="12" max="12" width="9.125" style="2" customWidth="1"/>
    <col min="13" max="13" width="13.75390625" style="2" customWidth="1"/>
    <col min="14" max="16384" width="9.125" style="2" customWidth="1"/>
  </cols>
  <sheetData>
    <row r="1" ht="12.75" hidden="1"/>
    <row r="2" spans="5:9" ht="15">
      <c r="E2" s="188" t="s">
        <v>5</v>
      </c>
      <c r="F2" s="226"/>
      <c r="G2" s="226"/>
      <c r="H2" s="226"/>
      <c r="I2" s="226"/>
    </row>
    <row r="3" spans="5:9" ht="15">
      <c r="E3" s="190" t="str">
        <f>Dane!B1</f>
        <v>do Uchwały Nr XXI/146/2004</v>
      </c>
      <c r="F3" s="226"/>
      <c r="G3" s="226"/>
      <c r="H3" s="226"/>
      <c r="I3" s="226"/>
    </row>
    <row r="4" spans="5:9" ht="18.75">
      <c r="E4" s="221" t="s">
        <v>15</v>
      </c>
      <c r="F4" s="222"/>
      <c r="G4" s="222"/>
      <c r="H4" s="222"/>
      <c r="I4" s="222"/>
    </row>
    <row r="5" spans="5:9" ht="15">
      <c r="E5" s="190" t="str">
        <f>Dane!B2</f>
        <v>z dnia 30 listopada 2004 roku</v>
      </c>
      <c r="F5" s="226"/>
      <c r="G5" s="226"/>
      <c r="H5" s="226"/>
      <c r="I5" s="226"/>
    </row>
    <row r="6" spans="1:9" ht="20.25">
      <c r="A6" s="215" t="s">
        <v>85</v>
      </c>
      <c r="B6" s="223"/>
      <c r="C6" s="223"/>
      <c r="D6" s="223"/>
      <c r="E6" s="223"/>
      <c r="F6" s="223"/>
      <c r="G6" s="223"/>
      <c r="H6" s="223"/>
      <c r="I6" s="216"/>
    </row>
    <row r="7" spans="1:9" ht="25.5">
      <c r="A7" s="224" t="s">
        <v>1</v>
      </c>
      <c r="B7" s="218"/>
      <c r="C7" s="218"/>
      <c r="D7" s="225"/>
      <c r="E7" s="75" t="s">
        <v>2</v>
      </c>
      <c r="F7" s="73" t="s">
        <v>39</v>
      </c>
      <c r="G7" s="50" t="s">
        <v>9</v>
      </c>
      <c r="H7" s="50" t="s">
        <v>10</v>
      </c>
      <c r="I7" s="74" t="s">
        <v>67</v>
      </c>
    </row>
    <row r="8" spans="1:13" ht="18.75" thickBot="1">
      <c r="A8" s="10" t="s">
        <v>3</v>
      </c>
      <c r="B8" s="10" t="s">
        <v>8</v>
      </c>
      <c r="C8" s="10" t="s">
        <v>7</v>
      </c>
      <c r="D8" s="10" t="s">
        <v>11</v>
      </c>
      <c r="E8" s="76" t="s">
        <v>6</v>
      </c>
      <c r="F8" s="77">
        <v>21695060</v>
      </c>
      <c r="G8" s="77">
        <f>SUM(G10:G81)</f>
        <v>188819</v>
      </c>
      <c r="H8" s="77">
        <f>SUM(H10:H81)</f>
        <v>477410</v>
      </c>
      <c r="I8" s="78">
        <f>SUM(F8-G8+H8)</f>
        <v>21983651</v>
      </c>
      <c r="L8" s="35">
        <f>H8-G8</f>
        <v>288591</v>
      </c>
      <c r="M8" s="31"/>
    </row>
    <row r="9" spans="1:9" ht="15.75" thickTop="1">
      <c r="A9" s="213" t="s">
        <v>23</v>
      </c>
      <c r="B9" s="214"/>
      <c r="C9" s="214"/>
      <c r="D9" s="214"/>
      <c r="E9" s="214"/>
      <c r="F9" s="57"/>
      <c r="G9" s="57"/>
      <c r="H9" s="79"/>
      <c r="I9" s="80"/>
    </row>
    <row r="10" spans="1:9" ht="24">
      <c r="A10" s="42" t="s">
        <v>13</v>
      </c>
      <c r="B10" s="42" t="s">
        <v>25</v>
      </c>
      <c r="C10" s="41">
        <v>6050</v>
      </c>
      <c r="D10" s="15"/>
      <c r="E10" s="16" t="s">
        <v>145</v>
      </c>
      <c r="F10" s="17">
        <v>366500</v>
      </c>
      <c r="G10" s="17">
        <v>65000</v>
      </c>
      <c r="H10" s="17">
        <v>10400</v>
      </c>
      <c r="I10" s="18">
        <f aca="true" t="shared" si="0" ref="I10:I47">SUM(F10-G10+H10)</f>
        <v>311900</v>
      </c>
    </row>
    <row r="11" spans="1:9" ht="24">
      <c r="A11" s="19">
        <v>600</v>
      </c>
      <c r="B11" s="19">
        <v>60016</v>
      </c>
      <c r="C11" s="19">
        <v>6050</v>
      </c>
      <c r="D11" s="15"/>
      <c r="E11" s="16" t="s">
        <v>177</v>
      </c>
      <c r="F11" s="17">
        <v>1650203</v>
      </c>
      <c r="G11" s="17">
        <v>39000</v>
      </c>
      <c r="H11" s="17">
        <v>6000</v>
      </c>
      <c r="I11" s="18">
        <f t="shared" si="0"/>
        <v>1617203</v>
      </c>
    </row>
    <row r="12" spans="1:9" ht="15">
      <c r="A12" s="14">
        <v>750</v>
      </c>
      <c r="B12" s="14">
        <v>75022</v>
      </c>
      <c r="C12" s="19">
        <v>3030</v>
      </c>
      <c r="D12" s="15"/>
      <c r="E12" s="16" t="s">
        <v>198</v>
      </c>
      <c r="F12" s="17">
        <v>72000</v>
      </c>
      <c r="G12" s="17"/>
      <c r="H12" s="17">
        <v>1500</v>
      </c>
      <c r="I12" s="18">
        <f t="shared" si="0"/>
        <v>73500</v>
      </c>
    </row>
    <row r="13" spans="1:9" ht="15">
      <c r="A13" s="14">
        <v>750</v>
      </c>
      <c r="B13" s="14">
        <v>75023</v>
      </c>
      <c r="C13" s="19">
        <v>4410</v>
      </c>
      <c r="D13" s="15"/>
      <c r="E13" s="16" t="s">
        <v>199</v>
      </c>
      <c r="F13" s="17">
        <v>15000</v>
      </c>
      <c r="G13" s="17"/>
      <c r="H13" s="17">
        <v>5000</v>
      </c>
      <c r="I13" s="18">
        <f t="shared" si="0"/>
        <v>20000</v>
      </c>
    </row>
    <row r="14" spans="1:9" ht="24">
      <c r="A14" s="19">
        <v>750</v>
      </c>
      <c r="B14" s="19">
        <v>75023</v>
      </c>
      <c r="C14" s="19">
        <v>6060</v>
      </c>
      <c r="D14" s="15"/>
      <c r="E14" s="16" t="s">
        <v>138</v>
      </c>
      <c r="F14" s="17">
        <v>33000</v>
      </c>
      <c r="G14" s="17"/>
      <c r="H14" s="17">
        <v>10000</v>
      </c>
      <c r="I14" s="18">
        <f t="shared" si="0"/>
        <v>43000</v>
      </c>
    </row>
    <row r="15" spans="1:9" ht="36">
      <c r="A15" s="14">
        <v>756</v>
      </c>
      <c r="B15" s="14">
        <v>75647</v>
      </c>
      <c r="C15" s="19">
        <v>3030</v>
      </c>
      <c r="D15" s="15"/>
      <c r="E15" s="153" t="s">
        <v>203</v>
      </c>
      <c r="F15" s="17">
        <v>17400</v>
      </c>
      <c r="G15" s="17"/>
      <c r="H15" s="17">
        <v>800</v>
      </c>
      <c r="I15" s="18">
        <f t="shared" si="0"/>
        <v>18200</v>
      </c>
    </row>
    <row r="16" spans="1:9" ht="36">
      <c r="A16" s="14">
        <v>756</v>
      </c>
      <c r="B16" s="14">
        <v>75647</v>
      </c>
      <c r="C16" s="19">
        <v>4100</v>
      </c>
      <c r="D16" s="15"/>
      <c r="E16" s="153" t="s">
        <v>201</v>
      </c>
      <c r="F16" s="17">
        <v>42000</v>
      </c>
      <c r="G16" s="17"/>
      <c r="H16" s="17">
        <v>5300</v>
      </c>
      <c r="I16" s="18">
        <f t="shared" si="0"/>
        <v>47300</v>
      </c>
    </row>
    <row r="17" spans="1:9" ht="36">
      <c r="A17" s="19">
        <v>756</v>
      </c>
      <c r="B17" s="19">
        <v>75647</v>
      </c>
      <c r="C17" s="19">
        <v>4210</v>
      </c>
      <c r="D17" s="15"/>
      <c r="E17" s="153" t="s">
        <v>202</v>
      </c>
      <c r="F17" s="17">
        <v>3100</v>
      </c>
      <c r="G17" s="17"/>
      <c r="H17" s="17">
        <v>610</v>
      </c>
      <c r="I17" s="18">
        <f t="shared" si="0"/>
        <v>3710</v>
      </c>
    </row>
    <row r="18" spans="1:9" ht="36">
      <c r="A18" s="19">
        <v>757</v>
      </c>
      <c r="B18" s="19">
        <v>75702</v>
      </c>
      <c r="C18" s="14">
        <v>8070</v>
      </c>
      <c r="D18" s="15"/>
      <c r="E18" s="40" t="s">
        <v>148</v>
      </c>
      <c r="F18" s="17">
        <v>15801</v>
      </c>
      <c r="G18" s="17"/>
      <c r="H18" s="17">
        <v>7299</v>
      </c>
      <c r="I18" s="18">
        <f t="shared" si="0"/>
        <v>23100</v>
      </c>
    </row>
    <row r="19" spans="1:9" ht="24">
      <c r="A19" s="42">
        <v>801</v>
      </c>
      <c r="B19" s="19">
        <v>80104</v>
      </c>
      <c r="C19" s="41">
        <v>3020</v>
      </c>
      <c r="D19" s="15"/>
      <c r="E19" s="16" t="s">
        <v>131</v>
      </c>
      <c r="F19" s="17">
        <v>37050</v>
      </c>
      <c r="G19" s="17"/>
      <c r="H19" s="17">
        <v>4700</v>
      </c>
      <c r="I19" s="18">
        <f t="shared" si="0"/>
        <v>41750</v>
      </c>
    </row>
    <row r="20" spans="1:9" ht="15">
      <c r="A20" s="19">
        <v>801</v>
      </c>
      <c r="B20" s="19">
        <v>80104</v>
      </c>
      <c r="C20" s="41">
        <v>4210</v>
      </c>
      <c r="D20" s="15"/>
      <c r="E20" s="16" t="s">
        <v>132</v>
      </c>
      <c r="F20" s="17">
        <v>43673</v>
      </c>
      <c r="G20" s="17"/>
      <c r="H20" s="17">
        <v>2500</v>
      </c>
      <c r="I20" s="18">
        <f t="shared" si="0"/>
        <v>46173</v>
      </c>
    </row>
    <row r="21" spans="1:9" ht="15">
      <c r="A21" s="19">
        <v>801</v>
      </c>
      <c r="B21" s="19">
        <v>80104</v>
      </c>
      <c r="C21" s="19">
        <v>4270</v>
      </c>
      <c r="D21" s="15"/>
      <c r="E21" s="16" t="s">
        <v>133</v>
      </c>
      <c r="F21" s="17">
        <v>3000</v>
      </c>
      <c r="G21" s="17"/>
      <c r="H21" s="17">
        <v>10800</v>
      </c>
      <c r="I21" s="18">
        <f t="shared" si="0"/>
        <v>13800</v>
      </c>
    </row>
    <row r="22" spans="1:9" ht="24">
      <c r="A22" s="19">
        <v>801</v>
      </c>
      <c r="B22" s="19">
        <v>80110</v>
      </c>
      <c r="C22" s="19">
        <v>3020</v>
      </c>
      <c r="D22" s="15"/>
      <c r="E22" s="16" t="s">
        <v>134</v>
      </c>
      <c r="F22" s="17">
        <v>49100</v>
      </c>
      <c r="G22" s="17"/>
      <c r="H22" s="17">
        <v>600</v>
      </c>
      <c r="I22" s="18">
        <f t="shared" si="0"/>
        <v>49700</v>
      </c>
    </row>
    <row r="23" spans="1:9" ht="15">
      <c r="A23" s="19">
        <v>801</v>
      </c>
      <c r="B23" s="19">
        <v>80110</v>
      </c>
      <c r="C23" s="41">
        <v>4240</v>
      </c>
      <c r="D23" s="15"/>
      <c r="E23" s="16" t="s">
        <v>178</v>
      </c>
      <c r="F23" s="17">
        <v>5000</v>
      </c>
      <c r="G23" s="17">
        <v>2000</v>
      </c>
      <c r="H23" s="17"/>
      <c r="I23" s="18">
        <f t="shared" si="0"/>
        <v>3000</v>
      </c>
    </row>
    <row r="24" spans="1:9" ht="15">
      <c r="A24" s="19">
        <v>801</v>
      </c>
      <c r="B24" s="19">
        <v>80110</v>
      </c>
      <c r="C24" s="19">
        <v>4260</v>
      </c>
      <c r="D24" s="15"/>
      <c r="E24" s="16" t="s">
        <v>135</v>
      </c>
      <c r="F24" s="17">
        <v>12671</v>
      </c>
      <c r="G24" s="17">
        <v>12500</v>
      </c>
      <c r="H24" s="17"/>
      <c r="I24" s="18">
        <f t="shared" si="0"/>
        <v>171</v>
      </c>
    </row>
    <row r="25" spans="1:9" ht="15">
      <c r="A25" s="19">
        <v>801</v>
      </c>
      <c r="B25" s="19">
        <v>80110</v>
      </c>
      <c r="C25" s="19">
        <v>4300</v>
      </c>
      <c r="D25" s="15"/>
      <c r="E25" s="16" t="s">
        <v>136</v>
      </c>
      <c r="F25" s="17">
        <v>21000</v>
      </c>
      <c r="G25" s="17"/>
      <c r="H25" s="17">
        <v>1000</v>
      </c>
      <c r="I25" s="18">
        <f t="shared" si="0"/>
        <v>22000</v>
      </c>
    </row>
    <row r="26" spans="1:9" ht="15">
      <c r="A26" s="19">
        <v>801</v>
      </c>
      <c r="B26" s="19">
        <v>80110</v>
      </c>
      <c r="C26" s="19">
        <v>4430</v>
      </c>
      <c r="D26" s="15"/>
      <c r="E26" s="16" t="s">
        <v>137</v>
      </c>
      <c r="F26" s="17">
        <v>1400</v>
      </c>
      <c r="G26" s="17"/>
      <c r="H26" s="17">
        <v>400</v>
      </c>
      <c r="I26" s="18">
        <f t="shared" si="0"/>
        <v>1800</v>
      </c>
    </row>
    <row r="27" spans="1:13" ht="24">
      <c r="A27" s="42">
        <v>852</v>
      </c>
      <c r="B27" s="42">
        <v>85212</v>
      </c>
      <c r="C27" s="41">
        <v>3110</v>
      </c>
      <c r="D27" s="43" t="s">
        <v>115</v>
      </c>
      <c r="E27" s="46" t="s">
        <v>125</v>
      </c>
      <c r="F27" s="17">
        <v>1359718</v>
      </c>
      <c r="G27" s="17">
        <v>9330</v>
      </c>
      <c r="H27" s="17">
        <v>227336</v>
      </c>
      <c r="I27" s="18">
        <f t="shared" si="0"/>
        <v>1577724</v>
      </c>
      <c r="M27" s="35"/>
    </row>
    <row r="28" spans="1:13" ht="24">
      <c r="A28" s="42">
        <v>852</v>
      </c>
      <c r="B28" s="42">
        <v>85212</v>
      </c>
      <c r="C28" s="19">
        <v>4010</v>
      </c>
      <c r="D28" s="43" t="s">
        <v>115</v>
      </c>
      <c r="E28" s="46" t="s">
        <v>126</v>
      </c>
      <c r="F28" s="17">
        <v>15577</v>
      </c>
      <c r="G28" s="17">
        <v>116</v>
      </c>
      <c r="H28" s="17">
        <v>2818</v>
      </c>
      <c r="I28" s="18">
        <f t="shared" si="0"/>
        <v>18279</v>
      </c>
      <c r="M28" s="35"/>
    </row>
    <row r="29" spans="1:9" ht="24">
      <c r="A29" s="42">
        <v>852</v>
      </c>
      <c r="B29" s="42">
        <v>85212</v>
      </c>
      <c r="C29" s="19">
        <v>4110</v>
      </c>
      <c r="D29" s="43" t="s">
        <v>115</v>
      </c>
      <c r="E29" s="46" t="s">
        <v>127</v>
      </c>
      <c r="F29" s="17">
        <v>42761</v>
      </c>
      <c r="G29" s="17">
        <v>20</v>
      </c>
      <c r="H29" s="17">
        <v>500</v>
      </c>
      <c r="I29" s="18">
        <f t="shared" si="0"/>
        <v>43241</v>
      </c>
    </row>
    <row r="30" spans="1:9" ht="24">
      <c r="A30" s="42">
        <v>852</v>
      </c>
      <c r="B30" s="42">
        <v>85212</v>
      </c>
      <c r="C30" s="41">
        <v>4120</v>
      </c>
      <c r="D30" s="43" t="s">
        <v>115</v>
      </c>
      <c r="E30" s="46" t="s">
        <v>128</v>
      </c>
      <c r="F30" s="17">
        <v>383</v>
      </c>
      <c r="G30" s="17">
        <v>3</v>
      </c>
      <c r="H30" s="17">
        <v>69</v>
      </c>
      <c r="I30" s="18">
        <f t="shared" si="0"/>
        <v>449</v>
      </c>
    </row>
    <row r="31" spans="1:13" ht="24">
      <c r="A31" s="42">
        <v>852</v>
      </c>
      <c r="B31" s="42">
        <v>85212</v>
      </c>
      <c r="C31" s="41">
        <v>4210</v>
      </c>
      <c r="D31" s="43" t="s">
        <v>115</v>
      </c>
      <c r="E31" s="46" t="s">
        <v>129</v>
      </c>
      <c r="F31" s="17">
        <v>5724</v>
      </c>
      <c r="G31" s="17">
        <v>51</v>
      </c>
      <c r="H31" s="17">
        <v>1253</v>
      </c>
      <c r="I31" s="18">
        <f t="shared" si="0"/>
        <v>6926</v>
      </c>
      <c r="M31" s="35"/>
    </row>
    <row r="32" spans="1:9" ht="36">
      <c r="A32" s="19">
        <v>852</v>
      </c>
      <c r="B32" s="19">
        <v>85213</v>
      </c>
      <c r="C32" s="19">
        <v>4130</v>
      </c>
      <c r="D32" s="15"/>
      <c r="E32" s="46" t="s">
        <v>187</v>
      </c>
      <c r="F32" s="17">
        <v>22226</v>
      </c>
      <c r="G32" s="17">
        <v>5182</v>
      </c>
      <c r="H32" s="17"/>
      <c r="I32" s="18">
        <f t="shared" si="0"/>
        <v>17044</v>
      </c>
    </row>
    <row r="33" spans="1:13" ht="24">
      <c r="A33" s="19">
        <v>852</v>
      </c>
      <c r="B33" s="19">
        <v>85214</v>
      </c>
      <c r="C33" s="41">
        <v>3110</v>
      </c>
      <c r="D33" s="15"/>
      <c r="E33" s="16" t="s">
        <v>124</v>
      </c>
      <c r="F33" s="17">
        <v>104885</v>
      </c>
      <c r="G33" s="17">
        <v>617</v>
      </c>
      <c r="H33" s="17">
        <v>71915</v>
      </c>
      <c r="I33" s="18">
        <f t="shared" si="0"/>
        <v>176183</v>
      </c>
      <c r="M33" s="35"/>
    </row>
    <row r="34" spans="1:9" ht="24">
      <c r="A34" s="19">
        <v>852</v>
      </c>
      <c r="B34" s="19">
        <v>85219</v>
      </c>
      <c r="C34" s="19">
        <v>4010</v>
      </c>
      <c r="D34" s="15" t="s">
        <v>115</v>
      </c>
      <c r="E34" s="46" t="s">
        <v>188</v>
      </c>
      <c r="F34" s="17">
        <v>141303</v>
      </c>
      <c r="G34" s="17"/>
      <c r="H34" s="17">
        <v>3585</v>
      </c>
      <c r="I34" s="18">
        <f t="shared" si="0"/>
        <v>144888</v>
      </c>
    </row>
    <row r="35" spans="1:9" ht="15">
      <c r="A35" s="19">
        <v>852</v>
      </c>
      <c r="B35" s="19">
        <v>85219</v>
      </c>
      <c r="C35" s="19">
        <v>4110</v>
      </c>
      <c r="D35" s="15" t="s">
        <v>115</v>
      </c>
      <c r="E35" s="46" t="s">
        <v>189</v>
      </c>
      <c r="F35" s="17">
        <v>25588</v>
      </c>
      <c r="G35" s="17"/>
      <c r="H35" s="17">
        <v>635</v>
      </c>
      <c r="I35" s="18">
        <f t="shared" si="0"/>
        <v>26223</v>
      </c>
    </row>
    <row r="36" spans="1:13" ht="15">
      <c r="A36" s="19">
        <v>852</v>
      </c>
      <c r="B36" s="19">
        <v>85219</v>
      </c>
      <c r="C36" s="19">
        <v>4120</v>
      </c>
      <c r="D36" s="15" t="s">
        <v>115</v>
      </c>
      <c r="E36" s="46" t="s">
        <v>190</v>
      </c>
      <c r="F36" s="17">
        <v>3536</v>
      </c>
      <c r="G36" s="17"/>
      <c r="H36" s="17">
        <v>88</v>
      </c>
      <c r="I36" s="18">
        <f t="shared" si="0"/>
        <v>3624</v>
      </c>
      <c r="M36" s="35"/>
    </row>
    <row r="37" spans="1:9" ht="15">
      <c r="A37" s="42">
        <v>854</v>
      </c>
      <c r="B37" s="19">
        <v>85401</v>
      </c>
      <c r="C37" s="41">
        <v>4210</v>
      </c>
      <c r="D37" s="15"/>
      <c r="E37" s="16" t="s">
        <v>122</v>
      </c>
      <c r="F37" s="17">
        <v>10150</v>
      </c>
      <c r="G37" s="17"/>
      <c r="H37" s="17">
        <v>2000</v>
      </c>
      <c r="I37" s="18">
        <f t="shared" si="0"/>
        <v>12150</v>
      </c>
    </row>
    <row r="38" spans="1:9" ht="24">
      <c r="A38" s="19">
        <v>900</v>
      </c>
      <c r="B38" s="19">
        <v>90001</v>
      </c>
      <c r="C38" s="19">
        <v>6050</v>
      </c>
      <c r="D38" s="15"/>
      <c r="E38" s="40" t="s">
        <v>183</v>
      </c>
      <c r="F38" s="17">
        <v>192000</v>
      </c>
      <c r="G38" s="17">
        <v>2000</v>
      </c>
      <c r="H38" s="17"/>
      <c r="I38" s="18">
        <f t="shared" si="0"/>
        <v>190000</v>
      </c>
    </row>
    <row r="39" spans="1:9" ht="24">
      <c r="A39" s="19">
        <v>900</v>
      </c>
      <c r="B39" s="19">
        <v>90003</v>
      </c>
      <c r="C39" s="19">
        <v>4210</v>
      </c>
      <c r="D39" s="15"/>
      <c r="E39" s="16" t="s">
        <v>147</v>
      </c>
      <c r="F39" s="17">
        <v>10000</v>
      </c>
      <c r="G39" s="17"/>
      <c r="H39" s="17">
        <v>10000</v>
      </c>
      <c r="I39" s="18">
        <f t="shared" si="0"/>
        <v>20000</v>
      </c>
    </row>
    <row r="40" spans="1:9" ht="24">
      <c r="A40" s="42">
        <v>900</v>
      </c>
      <c r="B40" s="42">
        <v>90003</v>
      </c>
      <c r="C40" s="41">
        <v>4300</v>
      </c>
      <c r="D40" s="15"/>
      <c r="E40" s="16" t="s">
        <v>146</v>
      </c>
      <c r="F40" s="17">
        <v>110000</v>
      </c>
      <c r="G40" s="17"/>
      <c r="H40" s="17">
        <v>30000</v>
      </c>
      <c r="I40" s="18">
        <f t="shared" si="0"/>
        <v>140000</v>
      </c>
    </row>
    <row r="41" spans="1:9" ht="24">
      <c r="A41" s="19">
        <v>900</v>
      </c>
      <c r="B41" s="19">
        <v>90015</v>
      </c>
      <c r="C41" s="19">
        <v>4210</v>
      </c>
      <c r="D41" s="15"/>
      <c r="E41" s="16" t="s">
        <v>197</v>
      </c>
      <c r="F41" s="17">
        <v>54965</v>
      </c>
      <c r="G41" s="17"/>
      <c r="H41" s="17">
        <v>29015</v>
      </c>
      <c r="I41" s="18">
        <f t="shared" si="0"/>
        <v>83980</v>
      </c>
    </row>
    <row r="42" spans="1:9" ht="24">
      <c r="A42" s="42">
        <v>900</v>
      </c>
      <c r="B42" s="19">
        <v>90015</v>
      </c>
      <c r="C42" s="41">
        <v>4260</v>
      </c>
      <c r="D42" s="15"/>
      <c r="E42" s="16" t="s">
        <v>123</v>
      </c>
      <c r="F42" s="17">
        <v>240369</v>
      </c>
      <c r="G42" s="17"/>
      <c r="H42" s="17">
        <v>5659</v>
      </c>
      <c r="I42" s="18">
        <f t="shared" si="0"/>
        <v>246028</v>
      </c>
    </row>
    <row r="43" spans="1:9" ht="24">
      <c r="A43" s="19">
        <v>900</v>
      </c>
      <c r="B43" s="19">
        <v>90015</v>
      </c>
      <c r="C43" s="41">
        <v>4300</v>
      </c>
      <c r="D43" s="43"/>
      <c r="E43" s="16" t="s">
        <v>130</v>
      </c>
      <c r="F43" s="17">
        <v>54326</v>
      </c>
      <c r="G43" s="17"/>
      <c r="H43" s="17">
        <v>736</v>
      </c>
      <c r="I43" s="18">
        <f t="shared" si="0"/>
        <v>55062</v>
      </c>
    </row>
    <row r="44" spans="1:9" ht="24">
      <c r="A44" s="19">
        <v>900</v>
      </c>
      <c r="B44" s="19">
        <v>90095</v>
      </c>
      <c r="C44" s="19">
        <v>6050</v>
      </c>
      <c r="D44" s="15"/>
      <c r="E44" s="16" t="s">
        <v>140</v>
      </c>
      <c r="F44" s="17">
        <v>333300</v>
      </c>
      <c r="G44" s="17">
        <v>53000</v>
      </c>
      <c r="H44" s="17">
        <v>4700</v>
      </c>
      <c r="I44" s="18">
        <f t="shared" si="0"/>
        <v>285000</v>
      </c>
    </row>
    <row r="45" spans="1:9" ht="24">
      <c r="A45" s="42">
        <v>921</v>
      </c>
      <c r="B45" s="42">
        <v>92109</v>
      </c>
      <c r="C45" s="41">
        <v>4110</v>
      </c>
      <c r="D45" s="15"/>
      <c r="E45" s="16" t="s">
        <v>179</v>
      </c>
      <c r="F45" s="17">
        <v>5548</v>
      </c>
      <c r="G45" s="17"/>
      <c r="H45" s="17">
        <v>1552</v>
      </c>
      <c r="I45" s="18">
        <f t="shared" si="0"/>
        <v>7100</v>
      </c>
    </row>
    <row r="46" spans="1:9" ht="24">
      <c r="A46" s="14">
        <v>921</v>
      </c>
      <c r="B46" s="14">
        <v>92109</v>
      </c>
      <c r="C46" s="19">
        <v>4300</v>
      </c>
      <c r="D46" s="15"/>
      <c r="E46" s="16" t="s">
        <v>200</v>
      </c>
      <c r="F46" s="17">
        <v>69600</v>
      </c>
      <c r="G46" s="17"/>
      <c r="H46" s="17">
        <v>10640</v>
      </c>
      <c r="I46" s="18">
        <f t="shared" si="0"/>
        <v>80240</v>
      </c>
    </row>
    <row r="47" spans="1:9" ht="24">
      <c r="A47" s="42">
        <v>921</v>
      </c>
      <c r="B47" s="42">
        <v>92116</v>
      </c>
      <c r="C47" s="41">
        <v>6060</v>
      </c>
      <c r="D47" s="15"/>
      <c r="E47" s="16" t="s">
        <v>139</v>
      </c>
      <c r="F47" s="17">
        <v>0</v>
      </c>
      <c r="G47" s="17"/>
      <c r="H47" s="17">
        <v>8000</v>
      </c>
      <c r="I47" s="18">
        <f t="shared" si="0"/>
        <v>8000</v>
      </c>
    </row>
    <row r="48" spans="1:9" ht="15">
      <c r="A48" s="19"/>
      <c r="B48" s="19"/>
      <c r="C48" s="19"/>
      <c r="D48" s="15"/>
      <c r="E48" s="16"/>
      <c r="F48" s="17"/>
      <c r="G48" s="17"/>
      <c r="H48" s="17"/>
      <c r="I48" s="18">
        <f aca="true" t="shared" si="1" ref="I48:I79">SUM(F48-G48+H48)</f>
        <v>0</v>
      </c>
    </row>
    <row r="49" spans="1:9" ht="15">
      <c r="A49" s="19"/>
      <c r="B49" s="19"/>
      <c r="C49" s="19"/>
      <c r="D49" s="15"/>
      <c r="E49" s="16"/>
      <c r="F49" s="17"/>
      <c r="G49" s="17"/>
      <c r="H49" s="17"/>
      <c r="I49" s="18">
        <f t="shared" si="1"/>
        <v>0</v>
      </c>
    </row>
    <row r="50" spans="1:9" ht="15">
      <c r="A50" s="19"/>
      <c r="B50" s="19"/>
      <c r="C50" s="19"/>
      <c r="D50" s="15"/>
      <c r="E50" s="16"/>
      <c r="F50" s="17"/>
      <c r="G50" s="17"/>
      <c r="H50" s="17"/>
      <c r="I50" s="18">
        <f t="shared" si="1"/>
        <v>0</v>
      </c>
    </row>
    <row r="51" spans="1:9" ht="15">
      <c r="A51" s="19"/>
      <c r="B51" s="19"/>
      <c r="C51" s="19"/>
      <c r="D51" s="15"/>
      <c r="E51" s="16"/>
      <c r="F51" s="17"/>
      <c r="G51" s="17"/>
      <c r="H51" s="17"/>
      <c r="I51" s="18">
        <f t="shared" si="1"/>
        <v>0</v>
      </c>
    </row>
    <row r="52" spans="1:9" ht="15">
      <c r="A52" s="19"/>
      <c r="B52" s="19"/>
      <c r="C52" s="19"/>
      <c r="D52" s="15"/>
      <c r="E52" s="16"/>
      <c r="F52" s="17"/>
      <c r="G52" s="17"/>
      <c r="H52" s="17"/>
      <c r="I52" s="18">
        <f t="shared" si="1"/>
        <v>0</v>
      </c>
    </row>
    <row r="53" spans="1:9" ht="15">
      <c r="A53" s="19"/>
      <c r="B53" s="19"/>
      <c r="C53" s="19"/>
      <c r="D53" s="15"/>
      <c r="E53" s="16"/>
      <c r="F53" s="17"/>
      <c r="G53" s="17"/>
      <c r="H53" s="17"/>
      <c r="I53" s="18">
        <f t="shared" si="1"/>
        <v>0</v>
      </c>
    </row>
    <row r="54" spans="1:9" ht="15">
      <c r="A54" s="19"/>
      <c r="B54" s="19"/>
      <c r="C54" s="19"/>
      <c r="D54" s="15"/>
      <c r="E54" s="16"/>
      <c r="F54" s="17"/>
      <c r="G54" s="17"/>
      <c r="H54" s="17"/>
      <c r="I54" s="18">
        <f t="shared" si="1"/>
        <v>0</v>
      </c>
    </row>
    <row r="55" spans="1:9" ht="15">
      <c r="A55" s="19"/>
      <c r="B55" s="19"/>
      <c r="C55" s="19"/>
      <c r="D55" s="15"/>
      <c r="E55" s="16"/>
      <c r="F55" s="17"/>
      <c r="G55" s="17"/>
      <c r="H55" s="17"/>
      <c r="I55" s="18">
        <f t="shared" si="1"/>
        <v>0</v>
      </c>
    </row>
    <row r="56" spans="1:9" ht="15">
      <c r="A56" s="19"/>
      <c r="B56" s="19"/>
      <c r="C56" s="19"/>
      <c r="D56" s="15"/>
      <c r="E56" s="16"/>
      <c r="F56" s="17"/>
      <c r="G56" s="17"/>
      <c r="H56" s="17"/>
      <c r="I56" s="18">
        <f>SUM(F56-G56+H56)</f>
        <v>0</v>
      </c>
    </row>
    <row r="57" spans="1:9" ht="15">
      <c r="A57" s="19"/>
      <c r="B57" s="19"/>
      <c r="C57" s="19"/>
      <c r="D57" s="15"/>
      <c r="E57" s="16"/>
      <c r="F57" s="17"/>
      <c r="G57" s="17"/>
      <c r="H57" s="17"/>
      <c r="I57" s="18">
        <f>SUM(F57-G57+H57)</f>
        <v>0</v>
      </c>
    </row>
    <row r="58" spans="1:9" ht="15">
      <c r="A58" s="19"/>
      <c r="B58" s="19"/>
      <c r="C58" s="19"/>
      <c r="D58" s="15"/>
      <c r="E58" s="16"/>
      <c r="F58" s="17"/>
      <c r="G58" s="17"/>
      <c r="H58" s="17"/>
      <c r="I58" s="18">
        <f t="shared" si="1"/>
        <v>0</v>
      </c>
    </row>
    <row r="59" spans="1:9" ht="15">
      <c r="A59" s="19"/>
      <c r="B59" s="19"/>
      <c r="C59" s="19"/>
      <c r="D59" s="15"/>
      <c r="E59" s="16"/>
      <c r="F59" s="17"/>
      <c r="G59" s="17"/>
      <c r="H59" s="17"/>
      <c r="I59" s="18">
        <f t="shared" si="1"/>
        <v>0</v>
      </c>
    </row>
    <row r="60" spans="1:9" ht="15">
      <c r="A60" s="19"/>
      <c r="B60" s="19"/>
      <c r="C60" s="19"/>
      <c r="D60" s="15"/>
      <c r="E60" s="16"/>
      <c r="F60" s="17"/>
      <c r="G60" s="17"/>
      <c r="H60" s="17"/>
      <c r="I60" s="18">
        <f>SUM(F60-G60+H60)</f>
        <v>0</v>
      </c>
    </row>
    <row r="61" spans="1:9" ht="15">
      <c r="A61" s="19"/>
      <c r="B61" s="19"/>
      <c r="C61" s="19"/>
      <c r="D61" s="15"/>
      <c r="E61" s="16"/>
      <c r="F61" s="17"/>
      <c r="G61" s="17"/>
      <c r="H61" s="17"/>
      <c r="I61" s="18">
        <f t="shared" si="1"/>
        <v>0</v>
      </c>
    </row>
    <row r="62" spans="1:9" ht="15">
      <c r="A62" s="19"/>
      <c r="B62" s="19"/>
      <c r="C62" s="19"/>
      <c r="D62" s="15"/>
      <c r="E62" s="16"/>
      <c r="F62" s="17"/>
      <c r="G62" s="17"/>
      <c r="H62" s="17"/>
      <c r="I62" s="18">
        <f t="shared" si="1"/>
        <v>0</v>
      </c>
    </row>
    <row r="63" spans="1:9" ht="15">
      <c r="A63" s="19"/>
      <c r="B63" s="19"/>
      <c r="C63" s="19"/>
      <c r="D63" s="15"/>
      <c r="E63" s="16"/>
      <c r="F63" s="17"/>
      <c r="G63" s="17"/>
      <c r="H63" s="17"/>
      <c r="I63" s="18">
        <f t="shared" si="1"/>
        <v>0</v>
      </c>
    </row>
    <row r="64" spans="1:9" ht="15">
      <c r="A64" s="19"/>
      <c r="B64" s="19"/>
      <c r="C64" s="19"/>
      <c r="D64" s="15"/>
      <c r="E64" s="16"/>
      <c r="F64" s="17"/>
      <c r="G64" s="17"/>
      <c r="H64" s="17"/>
      <c r="I64" s="18">
        <f t="shared" si="1"/>
        <v>0</v>
      </c>
    </row>
    <row r="65" spans="1:9" ht="15">
      <c r="A65" s="19"/>
      <c r="B65" s="19"/>
      <c r="C65" s="19"/>
      <c r="D65" s="15"/>
      <c r="E65" s="16"/>
      <c r="F65" s="17"/>
      <c r="G65" s="17"/>
      <c r="H65" s="17"/>
      <c r="I65" s="18">
        <f t="shared" si="1"/>
        <v>0</v>
      </c>
    </row>
    <row r="66" spans="1:9" ht="15">
      <c r="A66" s="19"/>
      <c r="B66" s="19"/>
      <c r="C66" s="19"/>
      <c r="D66" s="15"/>
      <c r="E66" s="16"/>
      <c r="F66" s="17"/>
      <c r="G66" s="17"/>
      <c r="H66" s="17"/>
      <c r="I66" s="18">
        <f t="shared" si="1"/>
        <v>0</v>
      </c>
    </row>
    <row r="67" spans="1:9" ht="15">
      <c r="A67" s="19"/>
      <c r="B67" s="19"/>
      <c r="C67" s="19"/>
      <c r="D67" s="15"/>
      <c r="E67" s="16"/>
      <c r="F67" s="17"/>
      <c r="G67" s="17"/>
      <c r="H67" s="17"/>
      <c r="I67" s="18">
        <f t="shared" si="1"/>
        <v>0</v>
      </c>
    </row>
    <row r="68" spans="1:9" ht="15">
      <c r="A68" s="19"/>
      <c r="B68" s="19"/>
      <c r="C68" s="19"/>
      <c r="D68" s="15"/>
      <c r="E68" s="16"/>
      <c r="F68" s="17"/>
      <c r="G68" s="17"/>
      <c r="H68" s="17"/>
      <c r="I68" s="18">
        <f t="shared" si="1"/>
        <v>0</v>
      </c>
    </row>
    <row r="69" spans="1:9" ht="15">
      <c r="A69" s="19"/>
      <c r="B69" s="19"/>
      <c r="C69" s="19"/>
      <c r="D69" s="15"/>
      <c r="E69" s="16"/>
      <c r="F69" s="17"/>
      <c r="G69" s="17"/>
      <c r="H69" s="17"/>
      <c r="I69" s="18">
        <f t="shared" si="1"/>
        <v>0</v>
      </c>
    </row>
    <row r="70" spans="1:9" ht="15">
      <c r="A70" s="19"/>
      <c r="B70" s="19"/>
      <c r="C70" s="19"/>
      <c r="D70" s="15"/>
      <c r="E70" s="16"/>
      <c r="F70" s="17"/>
      <c r="G70" s="17"/>
      <c r="H70" s="17"/>
      <c r="I70" s="18">
        <f t="shared" si="1"/>
        <v>0</v>
      </c>
    </row>
    <row r="71" spans="1:9" ht="15">
      <c r="A71" s="19"/>
      <c r="B71" s="19"/>
      <c r="C71" s="19"/>
      <c r="D71" s="15"/>
      <c r="E71" s="16"/>
      <c r="F71" s="17"/>
      <c r="G71" s="17"/>
      <c r="H71" s="17"/>
      <c r="I71" s="18">
        <f t="shared" si="1"/>
        <v>0</v>
      </c>
    </row>
    <row r="72" spans="1:9" ht="15">
      <c r="A72" s="19"/>
      <c r="B72" s="19"/>
      <c r="C72" s="19"/>
      <c r="D72" s="15"/>
      <c r="E72" s="16"/>
      <c r="F72" s="17"/>
      <c r="G72" s="17"/>
      <c r="H72" s="17"/>
      <c r="I72" s="18">
        <f t="shared" si="1"/>
        <v>0</v>
      </c>
    </row>
    <row r="73" spans="1:9" ht="15">
      <c r="A73" s="19"/>
      <c r="B73" s="19"/>
      <c r="C73" s="19"/>
      <c r="D73" s="15"/>
      <c r="E73" s="16"/>
      <c r="F73" s="17"/>
      <c r="G73" s="17"/>
      <c r="H73" s="17"/>
      <c r="I73" s="18">
        <f t="shared" si="1"/>
        <v>0</v>
      </c>
    </row>
    <row r="74" spans="1:9" ht="15">
      <c r="A74" s="19"/>
      <c r="B74" s="19"/>
      <c r="C74" s="19"/>
      <c r="D74" s="15"/>
      <c r="E74" s="16"/>
      <c r="F74" s="17"/>
      <c r="G74" s="17"/>
      <c r="H74" s="17"/>
      <c r="I74" s="18">
        <f t="shared" si="1"/>
        <v>0</v>
      </c>
    </row>
    <row r="75" spans="1:9" ht="15">
      <c r="A75" s="19"/>
      <c r="B75" s="19"/>
      <c r="C75" s="19"/>
      <c r="D75" s="15"/>
      <c r="E75" s="16"/>
      <c r="F75" s="17"/>
      <c r="G75" s="17"/>
      <c r="H75" s="17"/>
      <c r="I75" s="18">
        <f t="shared" si="1"/>
        <v>0</v>
      </c>
    </row>
    <row r="76" spans="1:9" ht="15">
      <c r="A76" s="19"/>
      <c r="B76" s="19"/>
      <c r="C76" s="19"/>
      <c r="D76" s="15"/>
      <c r="E76" s="16"/>
      <c r="F76" s="17"/>
      <c r="G76" s="17"/>
      <c r="H76" s="17"/>
      <c r="I76" s="18">
        <f t="shared" si="1"/>
        <v>0</v>
      </c>
    </row>
    <row r="77" spans="1:9" ht="15">
      <c r="A77" s="19"/>
      <c r="B77" s="19"/>
      <c r="C77" s="19"/>
      <c r="D77" s="15"/>
      <c r="E77" s="16"/>
      <c r="F77" s="17"/>
      <c r="G77" s="17"/>
      <c r="H77" s="17"/>
      <c r="I77" s="18">
        <f t="shared" si="1"/>
        <v>0</v>
      </c>
    </row>
    <row r="78" spans="1:9" ht="15">
      <c r="A78" s="19"/>
      <c r="B78" s="19"/>
      <c r="C78" s="19"/>
      <c r="D78" s="15"/>
      <c r="E78" s="16"/>
      <c r="F78" s="17"/>
      <c r="G78" s="17"/>
      <c r="H78" s="17"/>
      <c r="I78" s="18">
        <f t="shared" si="1"/>
        <v>0</v>
      </c>
    </row>
    <row r="79" spans="1:9" ht="15">
      <c r="A79" s="19"/>
      <c r="B79" s="19"/>
      <c r="C79" s="19"/>
      <c r="D79" s="15"/>
      <c r="E79" s="16"/>
      <c r="F79" s="17"/>
      <c r="G79" s="17"/>
      <c r="H79" s="17"/>
      <c r="I79" s="18">
        <f t="shared" si="1"/>
        <v>0</v>
      </c>
    </row>
    <row r="80" spans="1:9" ht="15">
      <c r="A80" s="19"/>
      <c r="B80" s="19"/>
      <c r="C80" s="19"/>
      <c r="D80" s="15"/>
      <c r="E80" s="16"/>
      <c r="F80" s="17"/>
      <c r="G80" s="17"/>
      <c r="H80" s="17"/>
      <c r="I80" s="18">
        <f>SUM(F80-G80+H80)</f>
        <v>0</v>
      </c>
    </row>
    <row r="81" spans="1:9" ht="15">
      <c r="A81" s="19"/>
      <c r="B81" s="19"/>
      <c r="C81" s="19"/>
      <c r="D81" s="15"/>
      <c r="E81" s="16"/>
      <c r="F81" s="17"/>
      <c r="G81" s="17"/>
      <c r="H81" s="17"/>
      <c r="I81" s="18">
        <f>SUM(F81-G81+H81)</f>
        <v>0</v>
      </c>
    </row>
    <row r="82" spans="1:9" ht="15">
      <c r="A82" s="20"/>
      <c r="B82" s="20"/>
      <c r="C82" s="20"/>
      <c r="D82" s="21"/>
      <c r="E82" s="22"/>
      <c r="F82" s="23"/>
      <c r="G82" s="23"/>
      <c r="H82" s="23"/>
      <c r="I82" s="18">
        <f>SUM(F82:H82)</f>
        <v>0</v>
      </c>
    </row>
    <row r="83" spans="6:9" ht="18">
      <c r="F83" s="32"/>
      <c r="G83" s="25"/>
      <c r="H83" s="25"/>
      <c r="I83" s="26"/>
    </row>
    <row r="84" spans="7:8" ht="12.75">
      <c r="G84" s="29"/>
      <c r="H84" s="29"/>
    </row>
    <row r="85" spans="7:8" ht="12.75">
      <c r="G85" s="29"/>
      <c r="H85" s="29"/>
    </row>
    <row r="86" spans="7:8" ht="12.75">
      <c r="G86" s="29"/>
      <c r="H86" s="29"/>
    </row>
    <row r="87" spans="7:8" ht="12.75">
      <c r="G87" s="29"/>
      <c r="H87" s="29"/>
    </row>
  </sheetData>
  <mergeCells count="7">
    <mergeCell ref="A9:E9"/>
    <mergeCell ref="A6:I6"/>
    <mergeCell ref="A7:D7"/>
    <mergeCell ref="E2:I2"/>
    <mergeCell ref="E3:I3"/>
    <mergeCell ref="E4:I4"/>
    <mergeCell ref="E5:I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A1">
      <selection activeCell="I14" sqref="A1:I14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4.75390625" style="3" customWidth="1"/>
    <col min="5" max="5" width="70.37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2" customWidth="1"/>
    <col min="13" max="16384" width="9.125" style="2" customWidth="1"/>
  </cols>
  <sheetData>
    <row r="1" spans="5:9" ht="15">
      <c r="E1" s="188" t="s">
        <v>14</v>
      </c>
      <c r="F1" s="188"/>
      <c r="G1" s="188"/>
      <c r="H1" s="188"/>
      <c r="I1" s="227"/>
    </row>
    <row r="2" spans="5:9" ht="15">
      <c r="E2" s="190" t="str">
        <f>Dane!B1</f>
        <v>do Uchwały Nr XXI/146/2004</v>
      </c>
      <c r="F2" s="190"/>
      <c r="G2" s="190"/>
      <c r="H2" s="190"/>
      <c r="I2" s="220"/>
    </row>
    <row r="3" spans="5:9" ht="18.75">
      <c r="E3" s="221" t="s">
        <v>15</v>
      </c>
      <c r="F3" s="222"/>
      <c r="G3" s="222"/>
      <c r="H3" s="222"/>
      <c r="I3" s="222"/>
    </row>
    <row r="4" spans="5:9" ht="15">
      <c r="E4" s="190" t="str">
        <f>Dane!B2</f>
        <v>z dnia 30 listopada 2004 roku</v>
      </c>
      <c r="F4" s="190"/>
      <c r="G4" s="190"/>
      <c r="H4" s="190"/>
      <c r="I4" s="220"/>
    </row>
    <row r="5" spans="1:9" ht="18">
      <c r="A5" s="228" t="s">
        <v>85</v>
      </c>
      <c r="B5" s="229"/>
      <c r="C5" s="229"/>
      <c r="D5" s="229"/>
      <c r="E5" s="229"/>
      <c r="F5" s="229"/>
      <c r="G5" s="229"/>
      <c r="H5" s="229"/>
      <c r="I5" s="229"/>
    </row>
    <row r="6" spans="1:11" s="7" customFormat="1" ht="25.5">
      <c r="A6" s="217" t="s">
        <v>1</v>
      </c>
      <c r="B6" s="218"/>
      <c r="C6" s="218"/>
      <c r="D6" s="225"/>
      <c r="E6" s="75" t="s">
        <v>2</v>
      </c>
      <c r="F6" s="73" t="s">
        <v>39</v>
      </c>
      <c r="G6" s="50" t="s">
        <v>9</v>
      </c>
      <c r="H6" s="50" t="s">
        <v>10</v>
      </c>
      <c r="I6" s="74" t="s">
        <v>67</v>
      </c>
      <c r="J6" s="9"/>
      <c r="K6" s="9"/>
    </row>
    <row r="7" spans="1:11" s="7" customFormat="1" ht="15.75" thickBot="1">
      <c r="A7" s="10" t="s">
        <v>3</v>
      </c>
      <c r="B7" s="10" t="s">
        <v>8</v>
      </c>
      <c r="C7" s="10" t="s">
        <v>7</v>
      </c>
      <c r="D7" s="10" t="s">
        <v>11</v>
      </c>
      <c r="E7" s="76" t="s">
        <v>6</v>
      </c>
      <c r="F7" s="77">
        <f>'Załacznik Nr 2'!I8</f>
        <v>21983651</v>
      </c>
      <c r="G7" s="77">
        <f>SUM(G9:G35)</f>
        <v>3285</v>
      </c>
      <c r="H7" s="77">
        <f>SUM(H9:H35)</f>
        <v>3285</v>
      </c>
      <c r="I7" s="78">
        <f>SUM(F7-G7+H7)</f>
        <v>21983651</v>
      </c>
      <c r="J7" s="9"/>
      <c r="K7" s="9"/>
    </row>
    <row r="8" spans="1:11" s="7" customFormat="1" ht="15.75" thickTop="1">
      <c r="A8" s="213" t="s">
        <v>23</v>
      </c>
      <c r="B8" s="214"/>
      <c r="C8" s="214"/>
      <c r="D8" s="214"/>
      <c r="E8" s="214"/>
      <c r="F8" s="57"/>
      <c r="G8" s="57"/>
      <c r="H8" s="79"/>
      <c r="I8" s="80"/>
      <c r="J8" s="9"/>
      <c r="K8" s="9"/>
    </row>
    <row r="9" spans="1:11" s="7" customFormat="1" ht="15">
      <c r="A9" s="14">
        <v>600</v>
      </c>
      <c r="B9" s="14">
        <v>60016</v>
      </c>
      <c r="C9" s="19">
        <v>4110</v>
      </c>
      <c r="D9" s="15"/>
      <c r="E9" s="16" t="s">
        <v>180</v>
      </c>
      <c r="F9" s="17">
        <v>14990</v>
      </c>
      <c r="G9" s="17">
        <v>990</v>
      </c>
      <c r="H9" s="17"/>
      <c r="I9" s="18">
        <f aca="true" t="shared" si="0" ref="I9:I14">SUM(F9-G9+H9)</f>
        <v>14000</v>
      </c>
      <c r="J9" s="9"/>
      <c r="K9" s="9"/>
    </row>
    <row r="10" spans="1:11" s="7" customFormat="1" ht="15">
      <c r="A10" s="14">
        <v>600</v>
      </c>
      <c r="B10" s="14">
        <v>60016</v>
      </c>
      <c r="C10" s="19">
        <v>4120</v>
      </c>
      <c r="D10" s="15"/>
      <c r="E10" s="16" t="s">
        <v>181</v>
      </c>
      <c r="F10" s="17">
        <v>2132</v>
      </c>
      <c r="G10" s="17"/>
      <c r="H10" s="17">
        <v>990</v>
      </c>
      <c r="I10" s="18">
        <f t="shared" si="0"/>
        <v>3122</v>
      </c>
      <c r="J10" s="9"/>
      <c r="K10" s="9"/>
    </row>
    <row r="11" spans="1:11" s="7" customFormat="1" ht="15">
      <c r="A11" s="19">
        <v>710</v>
      </c>
      <c r="B11" s="19">
        <v>71035</v>
      </c>
      <c r="C11" s="19">
        <v>4210</v>
      </c>
      <c r="D11" s="15" t="s">
        <v>32</v>
      </c>
      <c r="E11" s="16" t="s">
        <v>149</v>
      </c>
      <c r="F11" s="17">
        <v>1500</v>
      </c>
      <c r="G11" s="17">
        <v>1500</v>
      </c>
      <c r="H11" s="17"/>
      <c r="I11" s="18">
        <f t="shared" si="0"/>
        <v>0</v>
      </c>
      <c r="J11" s="9"/>
      <c r="K11" s="9"/>
    </row>
    <row r="12" spans="1:11" s="7" customFormat="1" ht="15">
      <c r="A12" s="42">
        <v>710</v>
      </c>
      <c r="B12" s="42">
        <v>71035</v>
      </c>
      <c r="C12" s="41">
        <v>4300</v>
      </c>
      <c r="D12" s="43" t="s">
        <v>32</v>
      </c>
      <c r="E12" s="16" t="s">
        <v>150</v>
      </c>
      <c r="F12" s="17">
        <v>1500</v>
      </c>
      <c r="G12" s="17"/>
      <c r="H12" s="17">
        <v>1500</v>
      </c>
      <c r="I12" s="18">
        <f t="shared" si="0"/>
        <v>3000</v>
      </c>
      <c r="J12" s="9"/>
      <c r="K12" s="9"/>
    </row>
    <row r="13" spans="1:11" s="7" customFormat="1" ht="15">
      <c r="A13" s="19">
        <v>852</v>
      </c>
      <c r="B13" s="19">
        <v>85219</v>
      </c>
      <c r="C13" s="19">
        <v>4300</v>
      </c>
      <c r="D13" s="15"/>
      <c r="E13" s="16" t="s">
        <v>151</v>
      </c>
      <c r="F13" s="17">
        <v>19595</v>
      </c>
      <c r="G13" s="17">
        <v>795</v>
      </c>
      <c r="H13" s="17"/>
      <c r="I13" s="18">
        <f t="shared" si="0"/>
        <v>18800</v>
      </c>
      <c r="J13" s="9"/>
      <c r="K13" s="9"/>
    </row>
    <row r="14" spans="1:13" s="7" customFormat="1" ht="15">
      <c r="A14" s="19">
        <v>852</v>
      </c>
      <c r="B14" s="19">
        <v>85219</v>
      </c>
      <c r="C14" s="19">
        <v>4410</v>
      </c>
      <c r="D14" s="15"/>
      <c r="E14" s="16" t="s">
        <v>152</v>
      </c>
      <c r="F14" s="17">
        <v>300</v>
      </c>
      <c r="G14" s="17"/>
      <c r="H14" s="17">
        <v>795</v>
      </c>
      <c r="I14" s="18">
        <f t="shared" si="0"/>
        <v>1095</v>
      </c>
      <c r="J14" s="9"/>
      <c r="K14" s="9"/>
      <c r="M14" s="36"/>
    </row>
    <row r="15" spans="1:12" s="7" customFormat="1" ht="15">
      <c r="A15" s="14"/>
      <c r="B15" s="14"/>
      <c r="C15" s="19"/>
      <c r="D15" s="15"/>
      <c r="E15" s="16"/>
      <c r="F15" s="17"/>
      <c r="G15" s="17"/>
      <c r="H15" s="17"/>
      <c r="I15" s="18">
        <f aca="true" t="shared" si="1" ref="I15:I24">SUM(F15-G15+H15)</f>
        <v>0</v>
      </c>
      <c r="J15" s="9"/>
      <c r="K15" s="9"/>
      <c r="L15" s="36"/>
    </row>
    <row r="16" spans="1:13" s="7" customFormat="1" ht="15">
      <c r="A16" s="14"/>
      <c r="B16" s="14"/>
      <c r="C16" s="19"/>
      <c r="D16" s="15"/>
      <c r="E16" s="16"/>
      <c r="F16" s="18"/>
      <c r="G16" s="18"/>
      <c r="H16" s="17"/>
      <c r="I16" s="18">
        <f t="shared" si="1"/>
        <v>0</v>
      </c>
      <c r="J16" s="9"/>
      <c r="K16" s="9"/>
      <c r="L16" s="45"/>
      <c r="M16" s="36"/>
    </row>
    <row r="17" spans="1:13" s="7" customFormat="1" ht="15">
      <c r="A17" s="14"/>
      <c r="B17" s="14"/>
      <c r="C17" s="19"/>
      <c r="D17" s="15"/>
      <c r="E17" s="16"/>
      <c r="F17" s="17"/>
      <c r="G17" s="17"/>
      <c r="H17" s="17"/>
      <c r="I17" s="18">
        <f t="shared" si="1"/>
        <v>0</v>
      </c>
      <c r="J17" s="9"/>
      <c r="K17" s="9"/>
      <c r="L17" s="45"/>
      <c r="M17" s="36"/>
    </row>
    <row r="18" spans="1:11" s="7" customFormat="1" ht="15">
      <c r="A18" s="14"/>
      <c r="B18" s="14"/>
      <c r="C18" s="19"/>
      <c r="D18" s="15"/>
      <c r="E18" s="16"/>
      <c r="F18" s="18"/>
      <c r="G18" s="18"/>
      <c r="H18" s="17"/>
      <c r="I18" s="18">
        <f t="shared" si="1"/>
        <v>0</v>
      </c>
      <c r="J18" s="9"/>
      <c r="K18" s="9"/>
    </row>
    <row r="19" spans="1:11" s="7" customFormat="1" ht="15">
      <c r="A19" s="19"/>
      <c r="B19" s="19"/>
      <c r="C19" s="19"/>
      <c r="D19" s="15"/>
      <c r="E19" s="16"/>
      <c r="F19" s="17"/>
      <c r="G19" s="17"/>
      <c r="H19" s="17"/>
      <c r="I19" s="18">
        <f t="shared" si="1"/>
        <v>0</v>
      </c>
      <c r="J19" s="9"/>
      <c r="K19" s="9"/>
    </row>
    <row r="20" spans="1:11" s="7" customFormat="1" ht="15">
      <c r="A20" s="19"/>
      <c r="B20" s="19"/>
      <c r="C20" s="19"/>
      <c r="D20" s="15"/>
      <c r="E20" s="16"/>
      <c r="F20" s="17"/>
      <c r="G20" s="17"/>
      <c r="H20" s="17"/>
      <c r="I20" s="18">
        <f t="shared" si="1"/>
        <v>0</v>
      </c>
      <c r="J20" s="9"/>
      <c r="K20" s="9"/>
    </row>
    <row r="21" spans="1:11" s="7" customFormat="1" ht="15">
      <c r="A21" s="19"/>
      <c r="B21" s="19"/>
      <c r="C21" s="19"/>
      <c r="D21" s="15"/>
      <c r="E21" s="16"/>
      <c r="F21" s="17"/>
      <c r="G21" s="17"/>
      <c r="H21" s="17"/>
      <c r="I21" s="18">
        <f t="shared" si="1"/>
        <v>0</v>
      </c>
      <c r="J21" s="9"/>
      <c r="K21" s="9"/>
    </row>
    <row r="22" spans="1:11" s="7" customFormat="1" ht="15">
      <c r="A22" s="19"/>
      <c r="B22" s="19"/>
      <c r="C22" s="19"/>
      <c r="D22" s="15"/>
      <c r="E22" s="16"/>
      <c r="F22" s="17"/>
      <c r="G22" s="17"/>
      <c r="H22" s="17"/>
      <c r="I22" s="18">
        <f t="shared" si="1"/>
        <v>0</v>
      </c>
      <c r="J22" s="9"/>
      <c r="K22" s="9"/>
    </row>
    <row r="23" spans="1:11" s="7" customFormat="1" ht="15">
      <c r="A23" s="19"/>
      <c r="B23" s="19"/>
      <c r="C23" s="19"/>
      <c r="D23" s="15"/>
      <c r="E23" s="16"/>
      <c r="F23" s="17"/>
      <c r="G23" s="17"/>
      <c r="H23" s="17"/>
      <c r="I23" s="18">
        <f t="shared" si="1"/>
        <v>0</v>
      </c>
      <c r="J23" s="9"/>
      <c r="K23" s="9"/>
    </row>
    <row r="24" spans="1:11" s="7" customFormat="1" ht="15">
      <c r="A24" s="19"/>
      <c r="B24" s="19"/>
      <c r="C24" s="19"/>
      <c r="D24" s="15"/>
      <c r="E24" s="16"/>
      <c r="F24" s="17"/>
      <c r="G24" s="17"/>
      <c r="H24" s="17"/>
      <c r="I24" s="18">
        <f t="shared" si="1"/>
        <v>0</v>
      </c>
      <c r="J24" s="9"/>
      <c r="K24" s="9"/>
    </row>
    <row r="25" spans="1:11" s="7" customFormat="1" ht="15">
      <c r="A25" s="19"/>
      <c r="B25" s="19"/>
      <c r="C25" s="19"/>
      <c r="D25" s="15"/>
      <c r="E25" s="16"/>
      <c r="F25" s="17"/>
      <c r="G25" s="17"/>
      <c r="H25" s="17"/>
      <c r="I25" s="18">
        <f aca="true" t="shared" si="2" ref="I25:I34">SUM(F25-G25+H25)</f>
        <v>0</v>
      </c>
      <c r="J25" s="9"/>
      <c r="K25" s="9"/>
    </row>
    <row r="26" spans="1:11" s="7" customFormat="1" ht="15">
      <c r="A26" s="19"/>
      <c r="B26" s="19"/>
      <c r="C26" s="19"/>
      <c r="D26" s="15"/>
      <c r="E26" s="16"/>
      <c r="F26" s="17"/>
      <c r="G26" s="17"/>
      <c r="H26" s="17"/>
      <c r="I26" s="18">
        <f t="shared" si="2"/>
        <v>0</v>
      </c>
      <c r="J26" s="9"/>
      <c r="K26" s="9"/>
    </row>
    <row r="27" spans="1:11" s="7" customFormat="1" ht="15">
      <c r="A27" s="19"/>
      <c r="B27" s="19"/>
      <c r="C27" s="19"/>
      <c r="D27" s="15"/>
      <c r="E27" s="16"/>
      <c r="F27" s="17"/>
      <c r="G27" s="17"/>
      <c r="H27" s="17"/>
      <c r="I27" s="18">
        <f t="shared" si="2"/>
        <v>0</v>
      </c>
      <c r="J27" s="9"/>
      <c r="K27" s="9"/>
    </row>
    <row r="28" spans="1:11" s="7" customFormat="1" ht="15">
      <c r="A28" s="19"/>
      <c r="B28" s="19"/>
      <c r="C28" s="19"/>
      <c r="D28" s="15"/>
      <c r="E28" s="16"/>
      <c r="F28" s="17"/>
      <c r="G28" s="17"/>
      <c r="H28" s="17"/>
      <c r="I28" s="18">
        <f t="shared" si="2"/>
        <v>0</v>
      </c>
      <c r="J28" s="9"/>
      <c r="K28" s="9"/>
    </row>
    <row r="29" spans="1:11" s="7" customFormat="1" ht="15">
      <c r="A29" s="19"/>
      <c r="B29" s="19"/>
      <c r="C29" s="19"/>
      <c r="D29" s="15"/>
      <c r="E29" s="16"/>
      <c r="F29" s="17"/>
      <c r="G29" s="17"/>
      <c r="H29" s="17"/>
      <c r="I29" s="18">
        <f t="shared" si="2"/>
        <v>0</v>
      </c>
      <c r="J29" s="9"/>
      <c r="K29" s="9"/>
    </row>
    <row r="30" spans="1:11" s="7" customFormat="1" ht="15">
      <c r="A30" s="19"/>
      <c r="B30" s="19"/>
      <c r="C30" s="19"/>
      <c r="D30" s="15"/>
      <c r="E30" s="16"/>
      <c r="F30" s="17"/>
      <c r="G30" s="17"/>
      <c r="H30" s="17"/>
      <c r="I30" s="18">
        <f t="shared" si="2"/>
        <v>0</v>
      </c>
      <c r="J30" s="9"/>
      <c r="K30" s="9"/>
    </row>
    <row r="31" spans="1:11" s="7" customFormat="1" ht="15">
      <c r="A31" s="19"/>
      <c r="B31" s="19"/>
      <c r="C31" s="19"/>
      <c r="D31" s="15"/>
      <c r="E31" s="16"/>
      <c r="F31" s="17"/>
      <c r="G31" s="17"/>
      <c r="H31" s="17"/>
      <c r="I31" s="18">
        <f t="shared" si="2"/>
        <v>0</v>
      </c>
      <c r="J31" s="9"/>
      <c r="K31" s="9"/>
    </row>
    <row r="32" spans="1:11" s="7" customFormat="1" ht="15">
      <c r="A32" s="19"/>
      <c r="B32" s="19"/>
      <c r="C32" s="19"/>
      <c r="D32" s="15"/>
      <c r="E32" s="16"/>
      <c r="F32" s="17"/>
      <c r="G32" s="17"/>
      <c r="H32" s="17"/>
      <c r="I32" s="18">
        <f t="shared" si="2"/>
        <v>0</v>
      </c>
      <c r="J32" s="9"/>
      <c r="K32" s="9"/>
    </row>
    <row r="33" spans="1:11" s="7" customFormat="1" ht="15">
      <c r="A33" s="19"/>
      <c r="B33" s="19"/>
      <c r="C33" s="19"/>
      <c r="D33" s="15"/>
      <c r="E33" s="16"/>
      <c r="F33" s="17"/>
      <c r="G33" s="17"/>
      <c r="H33" s="17"/>
      <c r="I33" s="18">
        <f t="shared" si="2"/>
        <v>0</v>
      </c>
      <c r="J33" s="9"/>
      <c r="K33" s="9"/>
    </row>
    <row r="34" spans="1:11" s="7" customFormat="1" ht="15">
      <c r="A34" s="19"/>
      <c r="B34" s="19"/>
      <c r="C34" s="19"/>
      <c r="D34" s="15"/>
      <c r="E34" s="16"/>
      <c r="F34" s="17"/>
      <c r="G34" s="17"/>
      <c r="H34" s="17"/>
      <c r="I34" s="18">
        <f t="shared" si="2"/>
        <v>0</v>
      </c>
      <c r="J34" s="9"/>
      <c r="K34" s="9"/>
    </row>
    <row r="35" spans="1:11" s="7" customFormat="1" ht="15">
      <c r="A35" s="19"/>
      <c r="B35" s="19"/>
      <c r="C35" s="19"/>
      <c r="D35" s="15"/>
      <c r="E35" s="16"/>
      <c r="F35" s="17"/>
      <c r="G35" s="17"/>
      <c r="H35" s="17"/>
      <c r="I35" s="18">
        <f>SUM(F35:H35)</f>
        <v>0</v>
      </c>
      <c r="J35" s="9"/>
      <c r="K35" s="9"/>
    </row>
    <row r="36" spans="5:9" ht="18">
      <c r="E36" s="24"/>
      <c r="F36" s="25"/>
      <c r="G36" s="25"/>
      <c r="H36" s="25"/>
      <c r="I36" s="26"/>
    </row>
    <row r="37" spans="5:9" ht="12.75">
      <c r="E37" s="29"/>
      <c r="F37" s="29"/>
      <c r="G37" s="29"/>
      <c r="H37" s="29"/>
      <c r="I37" s="29"/>
    </row>
    <row r="38" spans="5:9" ht="12.75">
      <c r="E38" s="29"/>
      <c r="F38" s="29"/>
      <c r="G38" s="29"/>
      <c r="H38" s="29"/>
      <c r="I38" s="29"/>
    </row>
    <row r="39" spans="5:9" ht="12.75">
      <c r="E39" s="29"/>
      <c r="F39" s="29"/>
      <c r="G39" s="29"/>
      <c r="H39" s="29"/>
      <c r="I39" s="29"/>
    </row>
    <row r="40" spans="5:9" ht="12.75">
      <c r="E40" s="29"/>
      <c r="F40" s="29"/>
      <c r="G40" s="29"/>
      <c r="H40" s="29"/>
      <c r="I40" s="29"/>
    </row>
    <row r="41" spans="5:9" ht="12.75">
      <c r="E41" s="29"/>
      <c r="F41" s="29"/>
      <c r="G41" s="29"/>
      <c r="H41" s="29"/>
      <c r="I41" s="29"/>
    </row>
    <row r="42" spans="5:9" ht="12.75">
      <c r="E42" s="29"/>
      <c r="F42" s="29"/>
      <c r="G42" s="29"/>
      <c r="H42" s="29"/>
      <c r="I42" s="29"/>
    </row>
    <row r="43" spans="5:9" ht="12.75">
      <c r="E43" s="29"/>
      <c r="F43" s="29"/>
      <c r="G43" s="29"/>
      <c r="H43" s="29"/>
      <c r="I43" s="29"/>
    </row>
    <row r="44" spans="5:9" ht="12.75">
      <c r="E44" s="29"/>
      <c r="F44" s="29"/>
      <c r="G44" s="29"/>
      <c r="H44" s="29"/>
      <c r="I44" s="29"/>
    </row>
    <row r="45" spans="5:9" ht="12.75">
      <c r="E45" s="29"/>
      <c r="F45" s="29"/>
      <c r="G45" s="29"/>
      <c r="H45" s="29"/>
      <c r="I45" s="29"/>
    </row>
    <row r="46" spans="5:9" ht="12.75">
      <c r="E46" s="29"/>
      <c r="F46" s="29"/>
      <c r="G46" s="29"/>
      <c r="H46" s="29"/>
      <c r="I46" s="29"/>
    </row>
    <row r="47" spans="5:9" ht="12.75">
      <c r="E47" s="29"/>
      <c r="F47" s="29"/>
      <c r="G47" s="29"/>
      <c r="H47" s="29"/>
      <c r="I47" s="29"/>
    </row>
    <row r="48" spans="5:9" ht="12.75">
      <c r="E48" s="29"/>
      <c r="F48" s="29"/>
      <c r="G48" s="29"/>
      <c r="H48" s="29"/>
      <c r="I48" s="29"/>
    </row>
    <row r="49" spans="5:9" ht="12.75">
      <c r="E49" s="29"/>
      <c r="F49" s="29"/>
      <c r="G49" s="29"/>
      <c r="H49" s="29"/>
      <c r="I49" s="29"/>
    </row>
    <row r="50" spans="5:9" ht="12.75">
      <c r="E50" s="29"/>
      <c r="F50" s="29"/>
      <c r="G50" s="29"/>
      <c r="H50" s="29"/>
      <c r="I50" s="29"/>
    </row>
    <row r="51" spans="5:9" ht="12.75">
      <c r="E51" s="29"/>
      <c r="F51" s="29"/>
      <c r="G51" s="29"/>
      <c r="H51" s="29"/>
      <c r="I51" s="29"/>
    </row>
    <row r="52" spans="5:9" ht="12.75">
      <c r="E52" s="29"/>
      <c r="F52" s="29"/>
      <c r="G52" s="29"/>
      <c r="H52" s="29"/>
      <c r="I52" s="29"/>
    </row>
    <row r="53" spans="5:9" ht="12.75">
      <c r="E53" s="29"/>
      <c r="F53" s="29"/>
      <c r="G53" s="29"/>
      <c r="H53" s="29"/>
      <c r="I53" s="29"/>
    </row>
    <row r="54" spans="5:9" ht="12.75">
      <c r="E54" s="29"/>
      <c r="F54" s="29"/>
      <c r="G54" s="29"/>
      <c r="H54" s="29"/>
      <c r="I54" s="29"/>
    </row>
    <row r="55" spans="5:9" ht="12.75">
      <c r="E55" s="29"/>
      <c r="F55" s="29"/>
      <c r="G55" s="29"/>
      <c r="H55" s="29"/>
      <c r="I55" s="29"/>
    </row>
    <row r="56" spans="5:9" ht="12.75">
      <c r="E56" s="29"/>
      <c r="F56" s="29"/>
      <c r="G56" s="29"/>
      <c r="H56" s="29"/>
      <c r="I56" s="29"/>
    </row>
    <row r="57" spans="5:9" ht="12.75">
      <c r="E57" s="29"/>
      <c r="F57" s="29"/>
      <c r="G57" s="29"/>
      <c r="H57" s="29"/>
      <c r="I57" s="29"/>
    </row>
    <row r="58" spans="5:9" ht="12.75">
      <c r="E58" s="29"/>
      <c r="F58" s="29"/>
      <c r="G58" s="29"/>
      <c r="H58" s="29"/>
      <c r="I58" s="29"/>
    </row>
    <row r="59" spans="5:9" ht="12.75">
      <c r="E59" s="29"/>
      <c r="F59" s="29"/>
      <c r="G59" s="29"/>
      <c r="H59" s="29"/>
      <c r="I59" s="29"/>
    </row>
    <row r="60" spans="5:9" ht="12.75">
      <c r="E60" s="29"/>
      <c r="F60" s="29"/>
      <c r="G60" s="29"/>
      <c r="H60" s="29"/>
      <c r="I60" s="29"/>
    </row>
    <row r="61" spans="5:9" ht="12.75">
      <c r="E61" s="29"/>
      <c r="F61" s="29"/>
      <c r="G61" s="29"/>
      <c r="H61" s="29"/>
      <c r="I61" s="29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UM SULEJÓW</cp:lastModifiedBy>
  <cp:lastPrinted>2004-12-01T09:50:13Z</cp:lastPrinted>
  <dcterms:created xsi:type="dcterms:W3CDTF">2003-04-04T08:39:30Z</dcterms:created>
  <dcterms:modified xsi:type="dcterms:W3CDTF">2005-03-24T12:26:11Z</dcterms:modified>
  <cp:category/>
  <cp:version/>
  <cp:contentType/>
  <cp:contentStatus/>
</cp:coreProperties>
</file>