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0"/>
  </bookViews>
  <sheets>
    <sheet name="Dane" sheetId="1" r:id="rId1"/>
    <sheet name="GFOŚiGW" sheetId="2" r:id="rId2"/>
    <sheet name="Inwest-MZK" sheetId="3" r:id="rId3"/>
    <sheet name="ZB-MZK" sheetId="4" r:id="rId4"/>
    <sheet name="Dotacje" sheetId="5" r:id="rId5"/>
    <sheet name="Inwestycje" sheetId="6" r:id="rId6"/>
    <sheet name="zrównoważ." sheetId="7" r:id="rId7"/>
    <sheet name="Załącznik Nr 1" sheetId="8" r:id="rId8"/>
    <sheet name="Załacznik Nr 2" sheetId="9" r:id="rId9"/>
    <sheet name="Załącznik Nr3 " sheetId="10" r:id="rId10"/>
  </sheets>
  <definedNames/>
  <calcPr fullCalcOnLoad="1"/>
</workbook>
</file>

<file path=xl/sharedStrings.xml><?xml version="1.0" encoding="utf-8"?>
<sst xmlns="http://schemas.openxmlformats.org/spreadsheetml/2006/main" count="449" uniqueCount="278">
  <si>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</si>
  <si>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</si>
  <si>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</si>
  <si>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</si>
  <si>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</si>
  <si>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</si>
  <si>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</si>
  <si>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</si>
  <si>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</si>
  <si>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</si>
  <si>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</si>
  <si>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</si>
  <si>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</si>
  <si>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</si>
  <si>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</si>
  <si>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L.p.</t>
  </si>
  <si>
    <t>Kwota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</si>
  <si>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</si>
  <si>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</si>
  <si>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</si>
  <si>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</si>
  <si>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</si>
  <si>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</si>
  <si>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</si>
  <si>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</si>
  <si>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</si>
  <si>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</si>
  <si>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</si>
  <si>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</si>
  <si>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</si>
  <si>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2004 - 2005</t>
  </si>
  <si>
    <t>Odwodnienie ulicy Topolowej w Przygłowie</t>
  </si>
  <si>
    <t>Przebudowa ulicy Rolniczej w Uszczynie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</si>
  <si>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</si>
  <si>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</si>
  <si>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</si>
  <si>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</si>
  <si>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</si>
  <si>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Załącznik Nr 6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</si>
  <si>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</si>
  <si>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</si>
  <si>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</si>
  <si>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</si>
  <si>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</si>
  <si>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</si>
  <si>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</si>
  <si>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</si>
  <si>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</si>
  <si>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</si>
  <si>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0920</t>
  </si>
  <si>
    <t>pozostałe odsetki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</si>
  <si>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</si>
  <si>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</si>
  <si>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</si>
  <si>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</si>
  <si>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</si>
  <si>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</si>
  <si>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</si>
  <si>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</si>
  <si>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</si>
  <si>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</si>
  <si>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</si>
  <si>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</si>
  <si>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</si>
  <si>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</si>
  <si>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</si>
  <si>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</si>
  <si>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</si>
  <si>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</si>
  <si>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</si>
  <si>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</si>
  <si>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r>
      <t xml:space="preserve">Nazwa jednostki      </t>
    </r>
    <r>
      <rPr>
        <sz val="10"/>
        <rFont val="Arial"/>
        <family val="2"/>
      </rPr>
      <t>(forma organizacyjna)</t>
    </r>
  </si>
  <si>
    <t>Fundusz Ochrony Środowiska i Gospodarki Wodnej</t>
  </si>
  <si>
    <t>0970</t>
  </si>
  <si>
    <t>wpływy z różnych opłat</t>
  </si>
  <si>
    <t>wydatki inwestycyjne funduszy celowych</t>
  </si>
  <si>
    <t>pożyczką z WFOŚiGW</t>
  </si>
  <si>
    <t>Wolne środki</t>
  </si>
  <si>
    <t>Przebudowa części ulicy Przedszkolnej od ulicy Lipowej wraz z ulicą Krzywą i częścią ulicy Kasztanowej  w Poniatowie</t>
  </si>
  <si>
    <t>2004 - 2006</t>
  </si>
  <si>
    <t>Przebudowa części ulic Barbary i Rudnickiego w Sulejowie</t>
  </si>
  <si>
    <t>Z</t>
  </si>
  <si>
    <t>Gminny Fundusz Ochrony Środowiska i Gospodarki Wodnej</t>
  </si>
  <si>
    <t>Plan przychodów i wydatków zakładu budżetowego</t>
  </si>
  <si>
    <t>Plan finansowy Miejskiego Zakładu Komunalnego w Sulejowie</t>
  </si>
  <si>
    <t>Plan dotacji budżetu oraz wpłat do budżetu gminnych jednostek</t>
  </si>
  <si>
    <t>Załącznik Nr 7</t>
  </si>
  <si>
    <t>PRDM Piotrków Trybunalski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</si>
  <si>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</si>
  <si>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</si>
  <si>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</si>
  <si>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</si>
  <si>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</si>
  <si>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</si>
  <si>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</si>
  <si>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 xml:space="preserve">Dochody budżetowe </t>
  </si>
  <si>
    <t>Wydatki budżetowe</t>
  </si>
  <si>
    <t>( - ) niedobór lub ( + ) nadwyżka</t>
  </si>
  <si>
    <t>Finansowanie</t>
  </si>
  <si>
    <t>Przychody - ogółem</t>
  </si>
  <si>
    <t xml:space="preserve">Planowane (pobrane) kredyty </t>
  </si>
  <si>
    <t>Rozchody - ogółem</t>
  </si>
  <si>
    <t>Spłaty rat kredytów - pożyczek</t>
  </si>
  <si>
    <t>do wyjaśnienia</t>
  </si>
  <si>
    <t>wynagrodzenia bezosobowe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</si>
  <si>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</si>
  <si>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</si>
  <si>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</si>
  <si>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</si>
  <si>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</si>
  <si>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</si>
  <si>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</si>
  <si>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</si>
  <si>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</si>
  <si>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</si>
  <si>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</si>
  <si>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</si>
  <si>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</si>
  <si>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</si>
  <si>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 xml:space="preserve">Przebudowa drogi Witów Kolonia - Kałek położenie nawierzchni bitumicznej </t>
  </si>
  <si>
    <t>Dokończenie modernizacji ulicy Rudnickiego w Sulejowie</t>
  </si>
  <si>
    <t>2005 - 2006</t>
  </si>
  <si>
    <t>Przebudowa ulicy W. Łokietka i Mauretańskiej w Sulejowie</t>
  </si>
  <si>
    <t>2005 - 2007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</si>
  <si>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</si>
  <si>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</si>
  <si>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</si>
  <si>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</si>
  <si>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</si>
  <si>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</si>
  <si>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</si>
  <si>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Plan 2005</t>
  </si>
  <si>
    <t>wpływy ze sprzedaży wyrobów</t>
  </si>
  <si>
    <t>organizacyjnych na 2005 rok</t>
  </si>
  <si>
    <t>Wydatki budżetu gminy na 2005 rok</t>
  </si>
  <si>
    <t>Aktualny plan na 2005 rok</t>
  </si>
  <si>
    <t>Dochody budżetu gminy na 2005 rok</t>
  </si>
  <si>
    <t>Zrównoważenie budżetu gminy na 2005 rok</t>
  </si>
  <si>
    <t>wydatki na zakupy inwestycyjne funduszy celowych</t>
  </si>
  <si>
    <t>Zakup sprzętu komputerowego</t>
  </si>
  <si>
    <t>wydatki inwestycyjne zakładów budżetowych</t>
  </si>
  <si>
    <t>Razem</t>
  </si>
  <si>
    <t>Wydatki MZK w 2005 roku</t>
  </si>
  <si>
    <t>wydatki MZK w 2005 roku pokryte są:</t>
  </si>
  <si>
    <t>dotacje z WFOŚiGW</t>
  </si>
  <si>
    <t>Budowa trzeciego odwiertu na ujęciu wody "BARBARA"</t>
  </si>
  <si>
    <t>Wymiana rur azbestowo-cementowych wodociągu w Krzewinach</t>
  </si>
  <si>
    <t>Plan nakładów na inwestycje Miejskiego Zakładu Komunalnego w Sulejowie w 2005 roku</t>
  </si>
  <si>
    <t>Załącznik Nr 8</t>
  </si>
  <si>
    <t xml:space="preserve">Nakładka bitumiczna na drogach gminnych  </t>
  </si>
  <si>
    <t>Oświata i wychowanie - przedszkola - dodatkowe wynagrodzenia roczne</t>
  </si>
  <si>
    <t>Oświata i wychowanie - przedszkola - odpisy na zakładowy fundusz świadczeń socjalnych</t>
  </si>
  <si>
    <t>Kompleksowe uzbrojenie terenu pod działalność usługowo-handlową w Sulejowie</t>
  </si>
  <si>
    <t>Oświata i wychowanie - przedszkola - zakup materiałów i wyposażenia</t>
  </si>
  <si>
    <t>Utworzenie gminnego zespołu reagowania - zakup sprzętu komputerowego</t>
  </si>
  <si>
    <t>Utworzenie gminnego zespołu reagowania - adaptacja pomieszczenia</t>
  </si>
  <si>
    <t>z dnia 30 czerwca 2005 roku</t>
  </si>
  <si>
    <t>Administracja publiczna - promocja jednostek samorządu terytorialnego - zakup materiałów i wyposażenia</t>
  </si>
  <si>
    <t>Administracja publiczna - promocja jednostek samorządu terytorialnego - zakup pozostałych usług</t>
  </si>
  <si>
    <t>Kultura i ochrona dziedzictwa narodowego - pozostała działalność - zakup materiałów i wyposażenia</t>
  </si>
  <si>
    <t>Kultura i ochrona dziedzictwa narodowego - pozostała działalność - zakup pozostałych usług</t>
  </si>
  <si>
    <t>Oświata i wychowanie - oddziały przedszkolne w szkołach podstawowych - nagrody i wydatki osobowe nie zaliczane do wynagrodzeń</t>
  </si>
  <si>
    <t>Oświata i wychowanie - oddziały przedszkolne w szkołach podstawowych - wynagrodzenia osobowe pracowników</t>
  </si>
  <si>
    <t>Oświata i wychowanie - oddziały przedszkolne w szkołach podstawowych - dodatkowe wynagrodzenia roczne</t>
  </si>
  <si>
    <t>Oświata i wychowanie - oddziały przedszkolne w szkołach podstawowych - składki na ubezpieczenia społeczne</t>
  </si>
  <si>
    <t>Oświata i wychowanie - oddziały przedszkolne w szkołach podstawowych - składki na fundusz pracy</t>
  </si>
  <si>
    <t>Oświata i wychowanie - oddziały przedszkolne w szkołach podstawowych - zakup materiałów i wyposażenia</t>
  </si>
  <si>
    <t>Oświata i wychowanie - oddziały przedszkolne w szkołach podstawowych - odpisy na zakładowy fundusz świadczeń socjalnych</t>
  </si>
  <si>
    <t>Oświata i wychowanie - przedszkola - nagrody i wydatki osobowe nie zaliczane do wynagrodzeń</t>
  </si>
  <si>
    <t>Oświata i wychowanie - przedszkola - wynagrodzenia osobowe pracowników</t>
  </si>
  <si>
    <t>Oświata i wychowanie - przedszkola - składki na ubezpieczenia społeczne</t>
  </si>
  <si>
    <t>Oświata i wychowanie - przedszkola - składki na fundusz pracy</t>
  </si>
  <si>
    <t>Pomoc społeczna - świadczenia rodzinne oraz składki na ubezpieczenia emerytalne i rentowe z ubezpieczenia społecznego - świadczenia społeczne</t>
  </si>
  <si>
    <t>Pomoc społeczna - świadczenia rodzinne oraz składki na ubezpieczenia emerytalne i rentowe z ubezpieczenia społecznego - wynagrodzenia osobowe pracowników</t>
  </si>
  <si>
    <t>Pomoc społeczna - świadczenia rodzinne oraz składki na ubezpieczenia emerytalne i rentowe z ubezpieczenia społecznego - składki na ubezpieczenia społeczne</t>
  </si>
  <si>
    <t>Pomoc społeczna - świadczenia rodzinne oraz składki na ubezpieczenia emerytalne i rentowe z ubezpieczenia społecznego - składki na fundusz pracy</t>
  </si>
  <si>
    <t>Pomoc społeczna - świadczenia rodzinne oraz składki na ubezpieczenia emerytalne i rentowe z ubezpieczenia społecznego - zakup materiałów i wyposażenia</t>
  </si>
  <si>
    <t>Pomoc społeczna - świadczenia rodzinne oraz składki na ubezpieczenia emerytalne i rentowe z ubezpieczenia społecznego - zakup pozostałych usług</t>
  </si>
  <si>
    <t>Administracja publiczna - pozostała działalność - pozostałe odsetki</t>
  </si>
  <si>
    <t>Administracja publiczna - pozostała działalność - kary i odszkodowania wypłacane na rzecz osób fizycznych</t>
  </si>
  <si>
    <t xml:space="preserve">Administracja publiczna - pozostała działalność - koszty postępowania sądowego i prokuratorskiego </t>
  </si>
  <si>
    <t>Załącznik Nr 5</t>
  </si>
  <si>
    <t>w tym 126.000 zł umorzenie pożyczki z WFOŚiGW w Łodzi</t>
  </si>
  <si>
    <t>Przebudowa drogi gminnej w Witowie</t>
  </si>
  <si>
    <t>Przebudowa drogi gminnej w Zalesicach</t>
  </si>
  <si>
    <t>Oświata i wychowanie - szkoły podstawowe - wynagrodzenia osobowe pracowników</t>
  </si>
  <si>
    <t>Oświata i wychowanie - gimnazja - wynagrodzenia osobowe pracowników</t>
  </si>
  <si>
    <t>Edukacyjna opieka wychowawcza - świetlice szkolne - wynagrodzenia osobowe pracowników</t>
  </si>
  <si>
    <t>Transport i łączność - drogi publiczne gminne - wydatki inwestycyjne jednostek budżetowych</t>
  </si>
  <si>
    <t>Administracja publiczna - Rada Miejska - zakup pozostałych usług</t>
  </si>
  <si>
    <t>Bezpieczeństwo publiczne i ochrona przeciwpożarowa - ochotnicze straże pożarne - różne opłaty i składki</t>
  </si>
  <si>
    <t>Kultura fizyczna i sport - pozostała działalność - zakup materiałów i wyposażenia</t>
  </si>
  <si>
    <t>Kultura fizyczna i sport - pozostała działalność - zakup pozostałych usług</t>
  </si>
  <si>
    <t>Inne dochody należne gminie - środki na dofinansowanie zadań bieżących gmin, pozyskane z innych źródeł - refundacja wydatków pracowników interwencyjnych</t>
  </si>
  <si>
    <t>Transport i łączność - drogi wewnętrzne - zakup pozostałych usług</t>
  </si>
  <si>
    <t>Transport i łączność - drogi publiczne gminne - wynagrodzenia osobowe pracowników</t>
  </si>
  <si>
    <t>0430</t>
  </si>
  <si>
    <t>Wpływy z opłat - wpływy z opłaty targowej - imprezy plenerowe organizowane przez MOK</t>
  </si>
  <si>
    <t>E</t>
  </si>
  <si>
    <t>Inne dochody należne gminie - środki na dofinansowanie zadań bieżących gmin, pozyskane z innych źródeł - dotacja z WFOŚiGW w Łodzi na konkurs ekologiczny</t>
  </si>
  <si>
    <t>Oświata i wychowanie - szkoły podstawowe - zakup materiałów i wyposażenia</t>
  </si>
  <si>
    <t>Gospodarka komunalna i ochrona środowiska - zakłady gospodarki komunalnej - dotacja przedmiotowa z budżetu do zakładu budżetowego</t>
  </si>
  <si>
    <t>Gospodarka komunalna i ochrona środowiska - oświetlenie ulic, placów i dróg - wynagrodzenia osobowe pracowników</t>
  </si>
  <si>
    <t>Pomoc społeczna - dodatki mieszkaniowe - świadczenia społeczne</t>
  </si>
  <si>
    <t>Gospodarka komunalna i ochrona środowiska - oświetlenie ulic, placów i dróg - składki na ubezpieczenia społeczne</t>
  </si>
  <si>
    <t>Gospodarka komunalna i ochrona środowiska - oświetlenie ulic, placów i dróg - składki na fundusz pracy</t>
  </si>
  <si>
    <t>Wymiana rur azbestowo-cementowych wodociągu w ulicy Barbary i Rudnickiego w Sulejowie</t>
  </si>
  <si>
    <t>MZK Sulejów</t>
  </si>
  <si>
    <t>Gospodarka komunalna i ochrona środowiska - pozostała działalność - wydatki inwestycyjne jednostek budżetowych</t>
  </si>
  <si>
    <t>Oświata i wychowanie - szkoły podstawowe - nagrody i wydatki osobowe nie zaliczane do wynagrodzeń</t>
  </si>
  <si>
    <t>Oświata i wychowanie - gimnazja - nagrody i wydatki osobowe nie zaliczane do wynagrodzeń</t>
  </si>
  <si>
    <t>Gospodarka komunalna i ochrona środowiska - utrzymanie zieleni w miastach i gminach - zakup pozostałych usług</t>
  </si>
  <si>
    <t>Gospodarka komunalna i ochrona środowiska - pozostała działalność - zakup pozostałych usług</t>
  </si>
  <si>
    <t>Transport i łączność - drogi publiczne powiatowe - wydatki na pomoc finansową udzielaną między jednostkami samorządu terytorialnego na dofinansowanie własnych zadań inwestycyjnych</t>
  </si>
  <si>
    <t>Gospodarka komunalna i ochrona środowiska - oświetlenie ulic, placów i dróg - podróże służbowe krajowe</t>
  </si>
  <si>
    <t>Kultura i ochrona dziedzictwa narodowego - domy i ośrodki kultury, świetlice i kluby - zakup pozostałych usług</t>
  </si>
  <si>
    <t>Inne dochody należne gminie - środki na dofinansowanie zadań bieżących gmin, pozyskane z innych źródeł - dotacja z Funduszu Ochrony Gruntów Rolnych</t>
  </si>
  <si>
    <t>PD "Lambdar" Łódź</t>
  </si>
  <si>
    <t>PEUK Piotrków Trybunalski</t>
  </si>
  <si>
    <t>zakup usług dostępu do sieci Internet</t>
  </si>
  <si>
    <t>Oświata i wychowanie - przedszkola - wydatki inwestycyjne jednostek budżetowych</t>
  </si>
  <si>
    <t>0340</t>
  </si>
  <si>
    <t>Wpływy z podatków - podatek od środków transportu - osoby fizyczne</t>
  </si>
  <si>
    <t>0500</t>
  </si>
  <si>
    <t>Wpływy z podatków - podatek od czynności cywilono-prawnych - osoby fizyczne</t>
  </si>
  <si>
    <t>Wpływy z podatków - podatek od czynności cywilono-prawnych - osoby prawne</t>
  </si>
  <si>
    <t>Rozbudowa Przedszkola Samorządowego w Poniatowie</t>
  </si>
  <si>
    <t>Budowa nowych i modernizacja istniejących boisk przy szkołach podstawowych</t>
  </si>
  <si>
    <t>2006 - 2008</t>
  </si>
  <si>
    <t>Budowa drugiej niezależnej nitki wodociągowej z ujęcia "Barbara" w Sulejowie</t>
  </si>
  <si>
    <t>2006 - 2007</t>
  </si>
  <si>
    <t>Budowa trzeciego zbiornika wody przy ujęciu "Barbara" wraz z modernizacją</t>
  </si>
  <si>
    <t>Modernizacja drogi Witów Kolonia - Przygłów</t>
  </si>
  <si>
    <t>Kultura i ochrona dziedzictwa narodowego - domy i ośrodki kultury, świetlice i kluby - wynagrodzenia bezosobowe</t>
  </si>
  <si>
    <t>Kultura i ochrona dziedzictwa narodowego - domy i ośrodki kultury, świetlice i kluby - zakup materiałów i wyposażenia</t>
  </si>
  <si>
    <t>Rozbudowa kanalizacji w ulicy Grunwaldzkiej w Sulejowie</t>
  </si>
  <si>
    <t>Oświata i wychowanie - szkoły podstawowe - wydatki inwestycyjne jednostek budżetowych</t>
  </si>
  <si>
    <t>Bezpieczeństwo publiczne i ochrona przeciwpożarowa - ochotnicze straże pożarne - wpłaty gmin na rzecz innych jednostek samorządu terytorialnego na dofinansowanie zadań bieżących</t>
  </si>
  <si>
    <t>Administracja publiczna - Urząd Miejski - zakup materiałów i wyposażenia</t>
  </si>
  <si>
    <t>Bezpieczeństwo publiczne i ochrona przeciwpożarowa - jednostki terenowe policji - zakup pozostałych usług</t>
  </si>
  <si>
    <t>Bezpieczeństwo publiczne i ochrona przeciwpożarowa - jednostki terenowe policji - zakup materiałów i wyposażenia</t>
  </si>
  <si>
    <t>Transport i łączność - drogi publiczne gminne - podróże służbowe krajowe</t>
  </si>
  <si>
    <t>010</t>
  </si>
  <si>
    <t>01010</t>
  </si>
  <si>
    <t>Budowa wodociągu w ulicy Kasztanowej we Włodzimierzowie</t>
  </si>
  <si>
    <t>Rolnictwo i łowiectwo - infrastruktura wodociągowa i sanitarna wsi - wydatki inwestycyjne jednostek budżetowych</t>
  </si>
  <si>
    <t>0960</t>
  </si>
  <si>
    <t>Modernizacja części ulicy Wyszyńskiego we Włodzimierzowie</t>
  </si>
  <si>
    <t>Transport i łączność - drogi publiczne gminne - nagrody i wydatki osobowe nie zaliczane do wynagrodzeń</t>
  </si>
  <si>
    <t>Spadki, zapisy i darowizny na rzecz gminy - darowizny mieszkańców gminy na budowę wodociągów w gminie</t>
  </si>
  <si>
    <t>Spadki, zapisy i darowizny na rzecz gminy - darowizny mieszkańców gminy na budowę wodociągów w mieście</t>
  </si>
  <si>
    <t>Oświata i wychowanie - szkoły podstawowe - zakup energii</t>
  </si>
  <si>
    <t>Oświata i wychowanie - przedszkola - zakup energii</t>
  </si>
  <si>
    <t>0870</t>
  </si>
  <si>
    <t>Dochody z majątku gminy - wpływy ze sprzedaży składników majątkowych</t>
  </si>
  <si>
    <t>Budowa zatoki autobusowej i chodnika w ulicy Rudnickiego w Sulejowie</t>
  </si>
  <si>
    <t>Gospodarka komunalna i ochrona środowiska - oświetlenie ulic, placów i dróg - nagrody i wydatki osobowe nie zaliczabne do wynagrodzeń</t>
  </si>
  <si>
    <t>Gospodarka komunalna i ochrona środowiska - oświetlenie ulic, placów i dróg - odpisy na zakładowy fundusz świadczeń socjalnych</t>
  </si>
  <si>
    <t>Gospodarka komunalna i ochrona środowiska - oświetlenie ulic, placów i dróg - zakup pozostałych usług</t>
  </si>
  <si>
    <t>Gospodarka komunalna i ochrona środowiska - oświetlenie ulic, placów i dróg - zakup materiałów i wyposażenia</t>
  </si>
  <si>
    <t xml:space="preserve">dotacja przedmiotowa z budżetu gminy </t>
  </si>
  <si>
    <t>Modernizacja drogi Łazy Dąbrowa - Łęczno</t>
  </si>
  <si>
    <t>Modernizacja drogi Kłudzice - Łęczno</t>
  </si>
  <si>
    <t>Modernizacja ulicy Polnej we Włodzimierzowie</t>
  </si>
  <si>
    <t>Budowa wodociągu przez rzekę Luciążę w Przygłowie</t>
  </si>
  <si>
    <t>2005-2008</t>
  </si>
  <si>
    <t>Dochody uzyskiwane przez jednostki budżetowe - wpływy z usług</t>
  </si>
  <si>
    <t>Edukacyjna opieka wychowawcza - kolonie, obozy oraz inne formy wypoczynku dla dzieci i młodzieży szkolnej - zakup materiałów i wyposażenia</t>
  </si>
  <si>
    <t>Edukacyjna opieka wychowawcza - kolonie, obozy oraz inne formy wypoczynku dla dzieci i młodzieży szkolnej - zakup pozostałych usług</t>
  </si>
  <si>
    <t>Transport i łączność - drogi wewnętrzne - zakup materiałów i wyposażenia</t>
  </si>
  <si>
    <t>Transport i łączność - drogi wewnętrzne - wynagrodzenia bezosobowe</t>
  </si>
  <si>
    <t>Bezpieczeństwo publiczne i ochrona przeciwpożarowa - ochotnicze straże pożarne - nagrody i wydatki osobowe nie zaliczane do wynagrodzeń</t>
  </si>
  <si>
    <t>Edukacyjna opieka wychowawcza - kolonie, obozy oraz inne formy wypoczynku dla dzieci i młodzieży szkolnej - różne opłaty i skłądki</t>
  </si>
  <si>
    <t>Finansowanie lub dofinansowanie zadań własnych - dotacje celowe otrzymane z budżetu państwa na realizację zadań własnych gminy - wyprawka szkolna</t>
  </si>
  <si>
    <t>Oświata i wychowanie - szkoły podstawowe - zakup pomocy naukowych, dydaktycznych i książek (wyprawka szkolna)</t>
  </si>
  <si>
    <t>Administracja publiczna - Urząd Miejski - składka na PFORN</t>
  </si>
  <si>
    <t>Wymiana rur azbestowo-cementowych w ulicy Jagielończyka w Sulejowie</t>
  </si>
  <si>
    <t>do Uchwały Nr XXVII/197/2005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</si>
</sst>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0"/>
    <numFmt numFmtId="166" formatCode="#,##0.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14"/>
      <name val="Arial CE"/>
      <family val="2"/>
    </font>
    <font>
      <sz val="14"/>
      <name val="Arial CE"/>
      <family val="2"/>
    </font>
    <font>
      <i/>
      <sz val="11"/>
      <name val="Arial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  <font>
      <sz val="5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 quotePrefix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3" fontId="22" fillId="0" borderId="3" xfId="0" applyNumberFormat="1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 quotePrefix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22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22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2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25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vertical="center"/>
    </xf>
    <xf numFmtId="3" fontId="17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17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wrapText="1"/>
    </xf>
    <xf numFmtId="0" fontId="32" fillId="0" borderId="0" xfId="0" applyFont="1" applyAlignment="1">
      <alignment/>
    </xf>
    <xf numFmtId="0" fontId="0" fillId="0" borderId="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21" fillId="0" borderId="3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0" fontId="24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9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9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Fill="1" applyAlignment="1">
      <alignment horizontal="center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9" fillId="0" borderId="9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0" fontId="16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0" fontId="28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0" fontId="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9" xfId="0" applyBorder="1" applyAlignment="1" quotePrefix="1">
      <alignment horizontal="center" vertical="center"/>
    </xf>
    <xf numFmtId="3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30" sqref="G30"/>
    </sheetView>
  </sheetViews>
  <sheetFormatPr defaultColWidth="9.00390625" defaultRowHeight="12.75"/>
  <cols>
    <col min="1" max="1" width="7.875" style="0" customWidth="1"/>
    <col min="6" max="6" width="3.875" style="0" customWidth="1"/>
  </cols>
  <sheetData>
    <row r="1" ht="12.75">
      <c r="B1" t="s">
        <v>277</v>
      </c>
    </row>
    <row r="2" ht="12.75">
      <c r="B2" t="s">
        <v>156</v>
      </c>
    </row>
    <row r="4" spans="1:5" ht="12.75">
      <c r="A4" s="1" t="s">
        <v>88</v>
      </c>
      <c r="B4" s="1"/>
      <c r="C4" s="143" t="s">
        <v>89</v>
      </c>
      <c r="D4" s="1"/>
      <c r="E4" s="144" t="s">
        <v>90</v>
      </c>
    </row>
    <row r="5" spans="1:5" ht="12.75">
      <c r="A5" s="1"/>
      <c r="B5" s="145" t="s">
        <v>91</v>
      </c>
      <c r="C5" s="145" t="s">
        <v>92</v>
      </c>
      <c r="D5" s="145" t="s">
        <v>91</v>
      </c>
      <c r="E5" s="145" t="s">
        <v>92</v>
      </c>
    </row>
    <row r="6" spans="1:5" ht="12.75">
      <c r="A6" s="105" t="s">
        <v>81</v>
      </c>
      <c r="B6" s="1">
        <f>SUMIF('Załącznik Nr 1'!$D$9:$D25,$A6,'Załącznik Nr 1'!G$9:G25)</f>
        <v>0</v>
      </c>
      <c r="C6" s="1">
        <f>SUMIF('Załącznik Nr 1'!$D$9:$D25,$A6,'Załącznik Nr 1'!H$9:H25)</f>
        <v>0</v>
      </c>
      <c r="D6" s="1">
        <f>SUMIF('Załacznik Nr 2'!$D$9:$D81,Dane!$A6,'Załacznik Nr 2'!G$9:G81)</f>
        <v>0</v>
      </c>
      <c r="E6" s="1">
        <f>SUMIF('Załacznik Nr 2'!$D$9:$D81,Dane!$A6,'Załacznik Nr 2'!H$9:H81)</f>
        <v>0</v>
      </c>
    </row>
    <row r="7" spans="1:5" ht="12.75">
      <c r="A7" s="147" t="s">
        <v>94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7" ht="14.25">
      <c r="A8" t="s">
        <v>93</v>
      </c>
      <c r="B8" s="1"/>
      <c r="C8" s="1"/>
      <c r="D8" s="146">
        <f>SUM(D9:D30)</f>
        <v>47851</v>
      </c>
      <c r="E8" s="146">
        <f>SUM(E9:E30)</f>
        <v>47851</v>
      </c>
      <c r="G8" s="146">
        <f>SUM(G9:G30)</f>
        <v>0</v>
      </c>
    </row>
    <row r="9" spans="1:7" ht="12.75">
      <c r="A9" s="106">
        <v>60016</v>
      </c>
      <c r="B9" s="1"/>
      <c r="C9" s="1"/>
      <c r="D9" s="1">
        <f>SUMIF('Załącznik Nr3 '!$B$9:$B$101,$A9,'Załącznik Nr3 '!G$9:G$101)</f>
        <v>500</v>
      </c>
      <c r="E9" s="1">
        <f>SUMIF('Załącznik Nr3 '!$B$9:$B$101,$A9,'Załącznik Nr3 '!H$9:H$101)</f>
        <v>500</v>
      </c>
      <c r="G9" s="1">
        <f aca="true" t="shared" si="0" ref="G9:G14">SUM(D9-E9)</f>
        <v>0</v>
      </c>
    </row>
    <row r="10" spans="1:10" ht="12.75">
      <c r="A10" s="106">
        <v>60017</v>
      </c>
      <c r="B10" s="1"/>
      <c r="C10" s="1"/>
      <c r="D10" s="1">
        <f>SUMIF('Załącznik Nr3 '!$B$9:$B$101,$A10,'Załącznik Nr3 '!G$9:G$101)</f>
        <v>2000</v>
      </c>
      <c r="E10" s="1">
        <f>SUMIF('Załącznik Nr3 '!$B$9:$B$101,$A10,'Załącznik Nr3 '!H$9:H$101)</f>
        <v>2000</v>
      </c>
      <c r="G10" s="1">
        <f t="shared" si="0"/>
        <v>0</v>
      </c>
      <c r="I10" s="1"/>
      <c r="J10" s="1"/>
    </row>
    <row r="11" spans="1:7" ht="12.75">
      <c r="A11" s="106">
        <v>75403</v>
      </c>
      <c r="B11" s="1"/>
      <c r="C11" s="1"/>
      <c r="D11" s="1">
        <f>SUMIF('Załącznik Nr3 '!$B$9:$B$101,$A11,'Załącznik Nr3 '!G$9:G$101)</f>
        <v>2500</v>
      </c>
      <c r="E11" s="1">
        <f>SUMIF('Załącznik Nr3 '!$B$9:$B$101,$A11,'Załącznik Nr3 '!H$9:H$101)</f>
        <v>2500</v>
      </c>
      <c r="G11" s="1">
        <f t="shared" si="0"/>
        <v>0</v>
      </c>
    </row>
    <row r="12" spans="1:10" ht="12.75">
      <c r="A12" s="106">
        <v>75412</v>
      </c>
      <c r="B12" s="1"/>
      <c r="C12" s="1"/>
      <c r="D12" s="1">
        <f>SUMIF('Załącznik Nr3 '!$B$9:$B$101,$A12,'Załącznik Nr3 '!G$9:G$101)</f>
        <v>2550</v>
      </c>
      <c r="E12" s="1">
        <f>SUMIF('Załącznik Nr3 '!$B$9:$B$101,$A12,'Załącznik Nr3 '!H$9:H$101)</f>
        <v>2550</v>
      </c>
      <c r="G12" s="1">
        <f t="shared" si="0"/>
        <v>0</v>
      </c>
      <c r="J12" s="1"/>
    </row>
    <row r="13" spans="1:10" ht="12.75">
      <c r="A13" s="106">
        <v>85212</v>
      </c>
      <c r="B13" s="1"/>
      <c r="C13" s="1"/>
      <c r="D13" s="1">
        <f>SUMIF('Załącznik Nr3 '!$B$9:$B$101,$A13,'Załącznik Nr3 '!G$9:G$101)</f>
        <v>38301</v>
      </c>
      <c r="E13" s="1">
        <f>SUMIF('Załącznik Nr3 '!$B$9:$B$101,$A13,'Załącznik Nr3 '!H$9:H$101)</f>
        <v>38301</v>
      </c>
      <c r="G13" s="1">
        <f t="shared" si="0"/>
        <v>0</v>
      </c>
      <c r="J13" s="1"/>
    </row>
    <row r="14" spans="1:7" ht="12.75">
      <c r="A14" s="106">
        <v>92695</v>
      </c>
      <c r="B14" s="1"/>
      <c r="C14" s="1"/>
      <c r="D14" s="1">
        <f>SUMIF('Załącznik Nr3 '!$B$9:$B$101,$A14,'Załącznik Nr3 '!G$9:G$101)</f>
        <v>2000</v>
      </c>
      <c r="E14" s="1">
        <f>SUMIF('Załącznik Nr3 '!$B$9:$B$101,$A14,'Załącznik Nr3 '!H$9:H$101)</f>
        <v>2000</v>
      </c>
      <c r="G14" s="1">
        <f t="shared" si="0"/>
        <v>0</v>
      </c>
    </row>
    <row r="15" spans="1:10" ht="12.75">
      <c r="A15" s="106"/>
      <c r="B15" s="1"/>
      <c r="C15" s="1"/>
      <c r="D15" s="1">
        <f>SUMIF('Załącznik Nr3 '!$B$9:$B$101,$A15,'Załącznik Nr3 '!G$9:G$101)</f>
        <v>0</v>
      </c>
      <c r="E15" s="1">
        <f>SUMIF('Załącznik Nr3 '!$B$9:$B$101,$A15,'Załącznik Nr3 '!H$9:H$101)</f>
        <v>0</v>
      </c>
      <c r="G15" s="1">
        <f>SUM(D15-E15)</f>
        <v>0</v>
      </c>
      <c r="J15" s="1"/>
    </row>
    <row r="16" spans="1:10" ht="12.75">
      <c r="A16" s="106"/>
      <c r="B16" s="1"/>
      <c r="C16" s="1"/>
      <c r="D16" s="1">
        <f>SUMIF('Załącznik Nr3 '!$B$9:$B$101,$A16,'Załącznik Nr3 '!G$9:G$101)</f>
        <v>0</v>
      </c>
      <c r="E16" s="1">
        <f>SUMIF('Załącznik Nr3 '!$B$9:$B$101,$A16,'Załącznik Nr3 '!H$9:H$101)</f>
        <v>0</v>
      </c>
      <c r="G16" s="1">
        <f>SUM(D16-E16)</f>
        <v>0</v>
      </c>
      <c r="J16" s="1"/>
    </row>
    <row r="17" spans="1:10" ht="12.75">
      <c r="A17" s="106"/>
      <c r="B17" s="1"/>
      <c r="C17" s="1"/>
      <c r="D17" s="1">
        <f>SUMIF('Załącznik Nr3 '!$B$9:$B$101,$A17,'Załącznik Nr3 '!G$9:G$101)</f>
        <v>0</v>
      </c>
      <c r="E17" s="1">
        <f>SUMIF('Załącznik Nr3 '!$B$9:$B$101,$A17,'Załącznik Nr3 '!H$9:H$101)</f>
        <v>0</v>
      </c>
      <c r="G17" s="1">
        <f>SUM(D17-E17)</f>
        <v>0</v>
      </c>
      <c r="J17" s="1"/>
    </row>
    <row r="18" spans="1:10" ht="12.75">
      <c r="A18" s="106"/>
      <c r="B18" s="1"/>
      <c r="C18" s="1"/>
      <c r="D18" s="1">
        <f>SUMIF('Załącznik Nr3 '!$B$9:$B$101,$A18,'Załącznik Nr3 '!G$9:G$101)</f>
        <v>0</v>
      </c>
      <c r="E18" s="1">
        <f>SUMIF('Załącznik Nr3 '!$B$9:$B$101,$A18,'Załącznik Nr3 '!H$9:H$101)</f>
        <v>0</v>
      </c>
      <c r="G18" s="1">
        <f>SUM(D18-E18)</f>
        <v>0</v>
      </c>
      <c r="J18" s="1"/>
    </row>
    <row r="19" spans="1:7" ht="12.75">
      <c r="A19" s="106"/>
      <c r="B19" s="1"/>
      <c r="C19" s="1"/>
      <c r="D19" s="1">
        <f>SUMIF('Załącznik Nr3 '!$B$9:$B$101,$A19,'Załącznik Nr3 '!G$9:G$101)</f>
        <v>0</v>
      </c>
      <c r="E19" s="1">
        <f>SUMIF('Załącznik Nr3 '!$B$9:$B$101,$A19,'Załącznik Nr3 '!H$9:H$101)</f>
        <v>0</v>
      </c>
      <c r="G19" s="1">
        <f>SUM(D19-E19)</f>
        <v>0</v>
      </c>
    </row>
    <row r="20" spans="1:7" ht="12.75">
      <c r="A20" s="106"/>
      <c r="B20" s="1"/>
      <c r="C20" s="1"/>
      <c r="D20" s="1">
        <f>SUMIF('Załącznik Nr3 '!$B$9:$B$101,$A20,'Załącznik Nr3 '!G$9:G$101)</f>
        <v>0</v>
      </c>
      <c r="E20" s="1">
        <f>SUMIF('Załącznik Nr3 '!$B$9:$B$101,$A20,'Załącznik Nr3 '!H$9:H$101)</f>
        <v>0</v>
      </c>
      <c r="G20" s="1">
        <f aca="true" t="shared" si="1" ref="G20:G30">SUM(D20-E20)</f>
        <v>0</v>
      </c>
    </row>
    <row r="21" spans="1:7" ht="12.75">
      <c r="A21" s="106"/>
      <c r="B21" s="1"/>
      <c r="C21" s="1"/>
      <c r="D21" s="1">
        <f>SUMIF('Załącznik Nr3 '!$B$9:$B$101,$A21,'Załącznik Nr3 '!G$9:G$101)</f>
        <v>0</v>
      </c>
      <c r="E21" s="1">
        <f>SUMIF('Załącznik Nr3 '!$B$9:$B$101,$A21,'Załącznik Nr3 '!H$9:H$101)</f>
        <v>0</v>
      </c>
      <c r="G21" s="1">
        <f t="shared" si="1"/>
        <v>0</v>
      </c>
    </row>
    <row r="22" spans="1:7" ht="12.75">
      <c r="A22" s="106"/>
      <c r="B22" s="1"/>
      <c r="C22" s="1"/>
      <c r="D22" s="1">
        <f>SUMIF('Załącznik Nr3 '!$B$9:$B$101,$A22,'Załącznik Nr3 '!G$9:G$101)</f>
        <v>0</v>
      </c>
      <c r="E22" s="1">
        <f>SUMIF('Załącznik Nr3 '!$B$9:$B$101,$A22,'Załącznik Nr3 '!H$9:H$101)</f>
        <v>0</v>
      </c>
      <c r="G22" s="1">
        <f t="shared" si="1"/>
        <v>0</v>
      </c>
    </row>
    <row r="23" spans="1:7" ht="12.75">
      <c r="A23" s="106"/>
      <c r="D23" s="1">
        <f>SUMIF('Załącznik Nr3 '!$B$9:$B$101,$A23,'Załącznik Nr3 '!G$9:G$101)</f>
        <v>0</v>
      </c>
      <c r="E23" s="1">
        <f>SUMIF('Załącznik Nr3 '!$B$9:$B$101,$A23,'Załącznik Nr3 '!H$9:H$101)</f>
        <v>0</v>
      </c>
      <c r="G23" s="1">
        <f t="shared" si="1"/>
        <v>0</v>
      </c>
    </row>
    <row r="24" spans="1:7" ht="12.75">
      <c r="A24" s="106"/>
      <c r="D24" s="1">
        <f>SUMIF('Załącznik Nr3 '!$B$9:$B$101,$A24,'Załącznik Nr3 '!G$9:G$101)</f>
        <v>0</v>
      </c>
      <c r="E24" s="1">
        <f>SUMIF('Załącznik Nr3 '!$B$9:$B$101,$A24,'Załącznik Nr3 '!H$9:H$101)</f>
        <v>0</v>
      </c>
      <c r="G24" s="1">
        <f t="shared" si="1"/>
        <v>0</v>
      </c>
    </row>
    <row r="25" spans="1:7" ht="12.75">
      <c r="A25" s="106"/>
      <c r="D25" s="1">
        <f>SUMIF('Załącznik Nr3 '!$B$9:$B$101,$A25,'Załącznik Nr3 '!G$9:G$101)</f>
        <v>0</v>
      </c>
      <c r="E25" s="1">
        <f>SUMIF('Załącznik Nr3 '!$B$9:$B$101,$A25,'Załącznik Nr3 '!H$9:H$101)</f>
        <v>0</v>
      </c>
      <c r="G25" s="1">
        <f t="shared" si="1"/>
        <v>0</v>
      </c>
    </row>
    <row r="26" spans="1:7" ht="12.75">
      <c r="A26" s="106"/>
      <c r="D26" s="1">
        <f>SUMIF('Załącznik Nr3 '!$B$9:$B$101,$A26,'Załącznik Nr3 '!G$9:G$101)</f>
        <v>0</v>
      </c>
      <c r="E26" s="1">
        <f>SUMIF('Załącznik Nr3 '!$B$9:$B$101,$A26,'Załącznik Nr3 '!H$9:H$101)</f>
        <v>0</v>
      </c>
      <c r="G26" s="1">
        <f t="shared" si="1"/>
        <v>0</v>
      </c>
    </row>
    <row r="27" spans="1:7" ht="12.75">
      <c r="A27" s="106"/>
      <c r="D27" s="1">
        <f>SUMIF('Załącznik Nr3 '!$B$9:$B$101,$A27,'Załącznik Nr3 '!G$9:G$101)</f>
        <v>0</v>
      </c>
      <c r="E27" s="1">
        <f>SUMIF('Załącznik Nr3 '!$B$9:$B$101,$A27,'Załącznik Nr3 '!H$9:H$101)</f>
        <v>0</v>
      </c>
      <c r="G27" s="1">
        <f t="shared" si="1"/>
        <v>0</v>
      </c>
    </row>
    <row r="28" spans="1:7" ht="12.75">
      <c r="A28" s="106"/>
      <c r="D28" s="1">
        <f>SUMIF('Załącznik Nr3 '!$B$9:$B$101,$A28,'Załącznik Nr3 '!G$9:G$101)</f>
        <v>0</v>
      </c>
      <c r="E28" s="1">
        <f>SUMIF('Załącznik Nr3 '!$B$9:$B$101,$A28,'Załącznik Nr3 '!H$9:H$101)</f>
        <v>0</v>
      </c>
      <c r="G28" s="1">
        <f t="shared" si="1"/>
        <v>0</v>
      </c>
    </row>
    <row r="29" spans="1:7" ht="12.75">
      <c r="A29" s="106"/>
      <c r="D29" s="1">
        <f>SUMIF('Załącznik Nr3 '!$B$9:$B$101,$A29,'Załącznik Nr3 '!G$9:G$101)</f>
        <v>0</v>
      </c>
      <c r="E29" s="1">
        <f>SUMIF('Załącznik Nr3 '!$B$9:$B$101,$A29,'Załącznik Nr3 '!H$9:H$101)</f>
        <v>0</v>
      </c>
      <c r="G29" s="1">
        <f t="shared" si="1"/>
        <v>0</v>
      </c>
    </row>
    <row r="30" spans="1:7" ht="12.75">
      <c r="A30" s="106"/>
      <c r="D30" s="1">
        <f>SUMIF('Załącznik Nr3 '!$B$9:$B$101,$A30,'Załącznik Nr3 '!G$9:G$101)</f>
        <v>0</v>
      </c>
      <c r="E30" s="1">
        <f>SUMIF('Załącznik Nr3 '!$B$9:$B$101,$A30,'Załącznik Nr3 '!H$9:H$101)</f>
        <v>0</v>
      </c>
      <c r="G30" s="1">
        <f t="shared" si="1"/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6"/>
  <sheetViews>
    <sheetView zoomScale="75" zoomScaleNormal="75" workbookViewId="0" topLeftCell="A1">
      <selection activeCell="I25" sqref="A1:I25"/>
    </sheetView>
  </sheetViews>
  <sheetFormatPr defaultColWidth="9.00390625" defaultRowHeight="12.75"/>
  <cols>
    <col min="1" max="1" width="4.75390625" style="3" customWidth="1"/>
    <col min="2" max="2" width="7.625" style="3" customWidth="1"/>
    <col min="3" max="3" width="6.25390625" style="3" customWidth="1"/>
    <col min="4" max="4" width="3.75390625" style="3" customWidth="1"/>
    <col min="5" max="5" width="72.2539062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4" customWidth="1"/>
    <col min="13" max="13" width="9.625" style="4" customWidth="1"/>
    <col min="14" max="14" width="9.00390625" style="4" customWidth="1"/>
    <col min="15" max="15" width="9.125" style="4" customWidth="1"/>
    <col min="16" max="16" width="8.75390625" style="4" customWidth="1"/>
    <col min="17" max="16384" width="9.125" style="4" customWidth="1"/>
  </cols>
  <sheetData>
    <row r="1" spans="5:9" ht="12.75">
      <c r="E1" s="305" t="s">
        <v>13</v>
      </c>
      <c r="F1" s="305"/>
      <c r="G1" s="305"/>
      <c r="H1" s="305"/>
      <c r="I1" s="317"/>
    </row>
    <row r="2" spans="5:9" ht="12.75">
      <c r="E2" s="307" t="str">
        <f>Dane!B1</f>
        <v>do Uchwały Nr XXVII/197/2005</v>
      </c>
      <c r="F2" s="307"/>
      <c r="G2" s="307"/>
      <c r="H2" s="307"/>
      <c r="I2" s="317"/>
    </row>
    <row r="3" spans="5:9" ht="15">
      <c r="E3" s="308" t="s">
        <v>14</v>
      </c>
      <c r="F3" s="309"/>
      <c r="G3" s="309"/>
      <c r="H3" s="309"/>
      <c r="I3" s="309"/>
    </row>
    <row r="4" spans="5:9" ht="12.75">
      <c r="E4" s="307" t="str">
        <f>Dane!B2</f>
        <v>z dnia 30 czerwca 2005 roku</v>
      </c>
      <c r="F4" s="307"/>
      <c r="G4" s="307"/>
      <c r="H4" s="307"/>
      <c r="I4" s="317"/>
    </row>
    <row r="5" spans="1:9" ht="15">
      <c r="A5" s="326" t="s">
        <v>134</v>
      </c>
      <c r="B5" s="327"/>
      <c r="C5" s="327"/>
      <c r="D5" s="327"/>
      <c r="E5" s="327"/>
      <c r="F5" s="327"/>
      <c r="G5" s="327"/>
      <c r="H5" s="327"/>
      <c r="I5" s="327"/>
    </row>
    <row r="6" spans="1:9" s="7" customFormat="1" ht="25.5">
      <c r="A6" s="314" t="s">
        <v>1</v>
      </c>
      <c r="B6" s="324"/>
      <c r="C6" s="324"/>
      <c r="D6" s="325"/>
      <c r="E6" s="130" t="s">
        <v>2</v>
      </c>
      <c r="F6" s="128" t="s">
        <v>135</v>
      </c>
      <c r="G6" s="121" t="s">
        <v>9</v>
      </c>
      <c r="H6" s="121" t="s">
        <v>10</v>
      </c>
      <c r="I6" s="129" t="s">
        <v>37</v>
      </c>
    </row>
    <row r="7" spans="1:13" s="7" customFormat="1" ht="15.75" thickBot="1">
      <c r="A7" s="8" t="s">
        <v>3</v>
      </c>
      <c r="B7" s="8" t="s">
        <v>8</v>
      </c>
      <c r="C7" s="8" t="s">
        <v>7</v>
      </c>
      <c r="D7" s="8" t="s">
        <v>11</v>
      </c>
      <c r="E7" s="131" t="s">
        <v>6</v>
      </c>
      <c r="F7" s="132">
        <f>'Załacznik Nr 2'!I7</f>
        <v>23714167</v>
      </c>
      <c r="G7" s="132">
        <f>SUM(G9:G60)</f>
        <v>47851</v>
      </c>
      <c r="H7" s="132">
        <f>SUM(H9:H60)</f>
        <v>47851</v>
      </c>
      <c r="I7" s="133">
        <f>SUM(F7-G7+H7)</f>
        <v>23714167</v>
      </c>
      <c r="L7" s="126">
        <f>SUM(G7-H7)</f>
        <v>0</v>
      </c>
      <c r="M7" s="126">
        <f>H7-M8</f>
        <v>45851</v>
      </c>
    </row>
    <row r="8" spans="1:13" s="7" customFormat="1" ht="15.75" thickTop="1">
      <c r="A8" s="311" t="s">
        <v>18</v>
      </c>
      <c r="B8" s="323"/>
      <c r="C8" s="323"/>
      <c r="D8" s="323"/>
      <c r="E8" s="323"/>
      <c r="F8" s="122"/>
      <c r="G8" s="122"/>
      <c r="H8" s="134"/>
      <c r="I8" s="135"/>
      <c r="M8" s="7">
        <f>SUM(M9:M60)</f>
        <v>2000</v>
      </c>
    </row>
    <row r="9" spans="1:12" s="7" customFormat="1" ht="24">
      <c r="A9" s="17">
        <v>600</v>
      </c>
      <c r="B9" s="17">
        <v>60016</v>
      </c>
      <c r="C9" s="17">
        <v>3020</v>
      </c>
      <c r="D9" s="13"/>
      <c r="E9" s="14" t="s">
        <v>248</v>
      </c>
      <c r="F9" s="15">
        <v>6000</v>
      </c>
      <c r="G9" s="15">
        <v>500</v>
      </c>
      <c r="H9" s="15"/>
      <c r="I9" s="16">
        <f aca="true" t="shared" si="0" ref="I9:I25">SUM(F9-G9+H9)</f>
        <v>5500</v>
      </c>
      <c r="L9" s="126"/>
    </row>
    <row r="10" spans="1:12" s="7" customFormat="1" ht="15">
      <c r="A10" s="17">
        <v>600</v>
      </c>
      <c r="B10" s="17">
        <v>60016</v>
      </c>
      <c r="C10" s="17">
        <v>4410</v>
      </c>
      <c r="D10" s="13"/>
      <c r="E10" s="14" t="s">
        <v>241</v>
      </c>
      <c r="F10" s="15">
        <v>0</v>
      </c>
      <c r="G10" s="15"/>
      <c r="H10" s="15">
        <v>500</v>
      </c>
      <c r="I10" s="16">
        <f t="shared" si="0"/>
        <v>500</v>
      </c>
      <c r="L10" s="126"/>
    </row>
    <row r="11" spans="1:13" s="7" customFormat="1" ht="15">
      <c r="A11" s="17">
        <v>600</v>
      </c>
      <c r="B11" s="17">
        <v>60017</v>
      </c>
      <c r="C11" s="17">
        <v>4170</v>
      </c>
      <c r="D11" s="13"/>
      <c r="E11" s="14" t="s">
        <v>270</v>
      </c>
      <c r="F11" s="15">
        <v>0</v>
      </c>
      <c r="G11" s="15"/>
      <c r="H11" s="15">
        <v>2000</v>
      </c>
      <c r="I11" s="16">
        <f t="shared" si="0"/>
        <v>2000</v>
      </c>
      <c r="L11" s="126"/>
      <c r="M11" s="7">
        <v>2000</v>
      </c>
    </row>
    <row r="12" spans="1:12" s="7" customFormat="1" ht="15">
      <c r="A12" s="17">
        <v>600</v>
      </c>
      <c r="B12" s="17">
        <v>60017</v>
      </c>
      <c r="C12" s="17">
        <v>4210</v>
      </c>
      <c r="D12" s="13"/>
      <c r="E12" s="14" t="s">
        <v>269</v>
      </c>
      <c r="F12" s="15">
        <v>10000</v>
      </c>
      <c r="G12" s="15">
        <v>2000</v>
      </c>
      <c r="H12" s="15"/>
      <c r="I12" s="16">
        <f t="shared" si="0"/>
        <v>8000</v>
      </c>
      <c r="L12" s="126"/>
    </row>
    <row r="13" spans="1:12" s="7" customFormat="1" ht="24">
      <c r="A13" s="17">
        <v>754</v>
      </c>
      <c r="B13" s="17">
        <v>75403</v>
      </c>
      <c r="C13" s="17">
        <v>4210</v>
      </c>
      <c r="D13" s="13"/>
      <c r="E13" s="14" t="s">
        <v>240</v>
      </c>
      <c r="F13" s="15">
        <v>0</v>
      </c>
      <c r="G13" s="15"/>
      <c r="H13" s="15">
        <v>2500</v>
      </c>
      <c r="I13" s="16">
        <f t="shared" si="0"/>
        <v>2500</v>
      </c>
      <c r="L13" s="126"/>
    </row>
    <row r="14" spans="1:12" s="7" customFormat="1" ht="24">
      <c r="A14" s="17">
        <v>754</v>
      </c>
      <c r="B14" s="17">
        <v>75403</v>
      </c>
      <c r="C14" s="17">
        <v>4300</v>
      </c>
      <c r="D14" s="13"/>
      <c r="E14" s="14" t="s">
        <v>239</v>
      </c>
      <c r="F14" s="15">
        <v>10000</v>
      </c>
      <c r="G14" s="15">
        <v>2500</v>
      </c>
      <c r="H14" s="15"/>
      <c r="I14" s="16">
        <f t="shared" si="0"/>
        <v>7500</v>
      </c>
      <c r="L14" s="126"/>
    </row>
    <row r="15" spans="1:9" s="7" customFormat="1" ht="36">
      <c r="A15" s="17">
        <v>754</v>
      </c>
      <c r="B15" s="17">
        <v>75412</v>
      </c>
      <c r="C15" s="17">
        <v>2900</v>
      </c>
      <c r="D15" s="13"/>
      <c r="E15" s="14" t="s">
        <v>237</v>
      </c>
      <c r="F15" s="15">
        <v>0</v>
      </c>
      <c r="G15" s="15"/>
      <c r="H15" s="15">
        <v>250</v>
      </c>
      <c r="I15" s="16">
        <f t="shared" si="0"/>
        <v>250</v>
      </c>
    </row>
    <row r="16" spans="1:9" s="7" customFormat="1" ht="24">
      <c r="A16" s="17">
        <v>754</v>
      </c>
      <c r="B16" s="17">
        <v>75412</v>
      </c>
      <c r="C16" s="17">
        <v>3020</v>
      </c>
      <c r="D16" s="13"/>
      <c r="E16" s="14" t="s">
        <v>271</v>
      </c>
      <c r="F16" s="15">
        <v>16800</v>
      </c>
      <c r="G16" s="15">
        <v>2550</v>
      </c>
      <c r="H16" s="15"/>
      <c r="I16" s="16">
        <f t="shared" si="0"/>
        <v>14250</v>
      </c>
    </row>
    <row r="17" spans="1:9" s="7" customFormat="1" ht="24">
      <c r="A17" s="17">
        <v>754</v>
      </c>
      <c r="B17" s="17">
        <v>75412</v>
      </c>
      <c r="C17" s="17">
        <v>4430</v>
      </c>
      <c r="D17" s="13"/>
      <c r="E17" s="14" t="s">
        <v>190</v>
      </c>
      <c r="F17" s="15">
        <v>10000</v>
      </c>
      <c r="G17" s="15"/>
      <c r="H17" s="15">
        <v>2300</v>
      </c>
      <c r="I17" s="16">
        <f t="shared" si="0"/>
        <v>12300</v>
      </c>
    </row>
    <row r="18" spans="1:12" s="7" customFormat="1" ht="24">
      <c r="A18" s="17">
        <v>852</v>
      </c>
      <c r="B18" s="17">
        <v>85212</v>
      </c>
      <c r="C18" s="154">
        <v>3110</v>
      </c>
      <c r="D18" s="213" t="s">
        <v>81</v>
      </c>
      <c r="E18" s="117" t="s">
        <v>172</v>
      </c>
      <c r="F18" s="217">
        <v>2349737</v>
      </c>
      <c r="G18" s="15">
        <v>38301</v>
      </c>
      <c r="H18" s="15"/>
      <c r="I18" s="16">
        <f t="shared" si="0"/>
        <v>2311436</v>
      </c>
      <c r="L18" s="126"/>
    </row>
    <row r="19" spans="1:12" s="7" customFormat="1" ht="24">
      <c r="A19" s="17">
        <v>852</v>
      </c>
      <c r="B19" s="17">
        <v>85212</v>
      </c>
      <c r="C19" s="154">
        <v>4010</v>
      </c>
      <c r="D19" s="213" t="s">
        <v>81</v>
      </c>
      <c r="E19" s="112" t="s">
        <v>173</v>
      </c>
      <c r="F19" s="217">
        <v>29643</v>
      </c>
      <c r="G19" s="15"/>
      <c r="H19" s="15">
        <v>14823</v>
      </c>
      <c r="I19" s="16">
        <f t="shared" si="0"/>
        <v>44466</v>
      </c>
      <c r="L19" s="126"/>
    </row>
    <row r="20" spans="1:15" s="7" customFormat="1" ht="24">
      <c r="A20" s="17">
        <v>852</v>
      </c>
      <c r="B20" s="17">
        <v>85212</v>
      </c>
      <c r="C20" s="154">
        <v>4110</v>
      </c>
      <c r="D20" s="213" t="s">
        <v>81</v>
      </c>
      <c r="E20" s="112" t="s">
        <v>174</v>
      </c>
      <c r="F20" s="217">
        <v>46856</v>
      </c>
      <c r="G20" s="15"/>
      <c r="H20" s="15">
        <v>16528</v>
      </c>
      <c r="I20" s="16">
        <f t="shared" si="0"/>
        <v>63384</v>
      </c>
      <c r="L20" s="227"/>
      <c r="M20" s="228"/>
      <c r="N20" s="229"/>
      <c r="O20" s="227"/>
    </row>
    <row r="21" spans="1:15" s="7" customFormat="1" ht="24">
      <c r="A21" s="17">
        <v>852</v>
      </c>
      <c r="B21" s="17">
        <v>85212</v>
      </c>
      <c r="C21" s="154">
        <v>4120</v>
      </c>
      <c r="D21" s="213" t="s">
        <v>81</v>
      </c>
      <c r="E21" s="112" t="s">
        <v>175</v>
      </c>
      <c r="F21" s="217">
        <v>726</v>
      </c>
      <c r="G21" s="15"/>
      <c r="H21" s="15">
        <v>363</v>
      </c>
      <c r="I21" s="16">
        <f t="shared" si="0"/>
        <v>1089</v>
      </c>
      <c r="L21" s="227"/>
      <c r="M21" s="227"/>
      <c r="N21" s="227"/>
      <c r="O21" s="227"/>
    </row>
    <row r="22" spans="1:15" s="7" customFormat="1" ht="24">
      <c r="A22" s="17">
        <v>852</v>
      </c>
      <c r="B22" s="17">
        <v>85212</v>
      </c>
      <c r="C22" s="154">
        <v>4210</v>
      </c>
      <c r="D22" s="213" t="s">
        <v>81</v>
      </c>
      <c r="E22" s="117" t="s">
        <v>176</v>
      </c>
      <c r="F22" s="217">
        <v>7178</v>
      </c>
      <c r="G22" s="15"/>
      <c r="H22" s="15">
        <v>3587</v>
      </c>
      <c r="I22" s="16">
        <f t="shared" si="0"/>
        <v>10765</v>
      </c>
      <c r="L22" s="227"/>
      <c r="M22" s="227"/>
      <c r="N22" s="227"/>
      <c r="O22" s="227"/>
    </row>
    <row r="23" spans="1:15" s="7" customFormat="1" ht="24">
      <c r="A23" s="17">
        <v>852</v>
      </c>
      <c r="B23" s="17">
        <v>85212</v>
      </c>
      <c r="C23" s="154">
        <v>4300</v>
      </c>
      <c r="D23" s="213" t="s">
        <v>81</v>
      </c>
      <c r="E23" s="112" t="s">
        <v>177</v>
      </c>
      <c r="F23" s="217">
        <v>6000</v>
      </c>
      <c r="G23" s="15"/>
      <c r="H23" s="15">
        <v>3000</v>
      </c>
      <c r="I23" s="16">
        <f t="shared" si="0"/>
        <v>9000</v>
      </c>
      <c r="L23" s="227"/>
      <c r="M23" s="227"/>
      <c r="N23" s="227"/>
      <c r="O23" s="227"/>
    </row>
    <row r="24" spans="1:9" s="7" customFormat="1" ht="15">
      <c r="A24" s="17">
        <v>926</v>
      </c>
      <c r="B24" s="17">
        <v>92695</v>
      </c>
      <c r="C24" s="17">
        <v>4210</v>
      </c>
      <c r="D24" s="13"/>
      <c r="E24" s="14" t="s">
        <v>191</v>
      </c>
      <c r="F24" s="15">
        <v>10000</v>
      </c>
      <c r="G24" s="15">
        <v>2000</v>
      </c>
      <c r="H24" s="15"/>
      <c r="I24" s="16">
        <f t="shared" si="0"/>
        <v>8000</v>
      </c>
    </row>
    <row r="25" spans="1:9" s="7" customFormat="1" ht="15">
      <c r="A25" s="17">
        <v>926</v>
      </c>
      <c r="B25" s="17">
        <v>92695</v>
      </c>
      <c r="C25" s="17">
        <v>4300</v>
      </c>
      <c r="D25" s="13"/>
      <c r="E25" s="14" t="s">
        <v>192</v>
      </c>
      <c r="F25" s="15">
        <v>10000</v>
      </c>
      <c r="G25" s="15"/>
      <c r="H25" s="15">
        <v>2000</v>
      </c>
      <c r="I25" s="16">
        <f t="shared" si="0"/>
        <v>12000</v>
      </c>
    </row>
    <row r="26" spans="1:12" s="7" customFormat="1" ht="15">
      <c r="A26" s="12"/>
      <c r="B26" s="12"/>
      <c r="C26" s="113"/>
      <c r="D26" s="13"/>
      <c r="E26" s="14"/>
      <c r="F26" s="15"/>
      <c r="G26" s="15"/>
      <c r="H26" s="15"/>
      <c r="I26" s="16">
        <f aca="true" t="shared" si="1" ref="I26:I60">SUM(F26-G26+H26)</f>
        <v>0</v>
      </c>
      <c r="L26" s="126"/>
    </row>
    <row r="27" spans="1:12" s="7" customFormat="1" ht="15">
      <c r="A27" s="12"/>
      <c r="B27" s="12"/>
      <c r="C27" s="17"/>
      <c r="D27" s="115"/>
      <c r="E27" s="14"/>
      <c r="F27" s="15"/>
      <c r="G27" s="15"/>
      <c r="H27" s="15"/>
      <c r="I27" s="16">
        <f t="shared" si="1"/>
        <v>0</v>
      </c>
      <c r="L27" s="126"/>
    </row>
    <row r="28" spans="1:12" s="7" customFormat="1" ht="15">
      <c r="A28" s="17"/>
      <c r="B28" s="17"/>
      <c r="C28" s="154"/>
      <c r="D28" s="13"/>
      <c r="E28" s="112"/>
      <c r="F28" s="15"/>
      <c r="G28" s="15"/>
      <c r="H28" s="15"/>
      <c r="I28" s="16">
        <f t="shared" si="1"/>
        <v>0</v>
      </c>
      <c r="L28" s="126"/>
    </row>
    <row r="29" spans="1:12" s="7" customFormat="1" ht="15">
      <c r="A29" s="17"/>
      <c r="B29" s="17"/>
      <c r="C29" s="154"/>
      <c r="D29" s="13"/>
      <c r="E29" s="112"/>
      <c r="F29" s="15"/>
      <c r="G29" s="15"/>
      <c r="H29" s="15"/>
      <c r="I29" s="16">
        <f t="shared" si="1"/>
        <v>0</v>
      </c>
      <c r="L29" s="126"/>
    </row>
    <row r="30" spans="1:9" s="7" customFormat="1" ht="15">
      <c r="A30" s="17"/>
      <c r="B30" s="17"/>
      <c r="C30" s="154"/>
      <c r="D30" s="13"/>
      <c r="E30" s="112"/>
      <c r="F30" s="15"/>
      <c r="G30" s="15"/>
      <c r="H30" s="15"/>
      <c r="I30" s="16">
        <f t="shared" si="1"/>
        <v>0</v>
      </c>
    </row>
    <row r="31" spans="1:9" s="7" customFormat="1" ht="15">
      <c r="A31" s="17"/>
      <c r="B31" s="17"/>
      <c r="C31" s="154"/>
      <c r="D31" s="13"/>
      <c r="E31" s="112"/>
      <c r="F31" s="15"/>
      <c r="G31" s="15"/>
      <c r="H31" s="15"/>
      <c r="I31" s="16">
        <f t="shared" si="1"/>
        <v>0</v>
      </c>
    </row>
    <row r="32" spans="1:13" s="7" customFormat="1" ht="15">
      <c r="A32" s="17"/>
      <c r="B32" s="17"/>
      <c r="C32" s="154"/>
      <c r="D32" s="13"/>
      <c r="E32" s="112"/>
      <c r="F32" s="15"/>
      <c r="G32" s="15"/>
      <c r="H32" s="15"/>
      <c r="I32" s="16">
        <f t="shared" si="1"/>
        <v>0</v>
      </c>
      <c r="M32" s="126"/>
    </row>
    <row r="33" spans="1:9" s="7" customFormat="1" ht="15">
      <c r="A33" s="17"/>
      <c r="B33" s="17"/>
      <c r="C33" s="154"/>
      <c r="D33" s="13"/>
      <c r="E33" s="112"/>
      <c r="F33" s="15"/>
      <c r="G33" s="15"/>
      <c r="H33" s="15"/>
      <c r="I33" s="16">
        <f t="shared" si="1"/>
        <v>0</v>
      </c>
    </row>
    <row r="34" spans="1:9" s="7" customFormat="1" ht="15">
      <c r="A34" s="17"/>
      <c r="B34" s="17"/>
      <c r="C34" s="154"/>
      <c r="D34" s="115"/>
      <c r="E34" s="112"/>
      <c r="F34" s="15"/>
      <c r="G34" s="15"/>
      <c r="H34" s="15"/>
      <c r="I34" s="16">
        <f t="shared" si="1"/>
        <v>0</v>
      </c>
    </row>
    <row r="35" spans="1:9" s="7" customFormat="1" ht="15">
      <c r="A35" s="17"/>
      <c r="B35" s="17"/>
      <c r="C35" s="154"/>
      <c r="D35" s="13"/>
      <c r="E35" s="112"/>
      <c r="F35" s="217"/>
      <c r="G35" s="15"/>
      <c r="H35" s="15"/>
      <c r="I35" s="16">
        <f t="shared" si="1"/>
        <v>0</v>
      </c>
    </row>
    <row r="36" spans="1:9" s="7" customFormat="1" ht="15">
      <c r="A36" s="17"/>
      <c r="B36" s="17"/>
      <c r="C36" s="154"/>
      <c r="D36" s="13"/>
      <c r="E36" s="112"/>
      <c r="F36" s="217"/>
      <c r="G36" s="15"/>
      <c r="H36" s="15"/>
      <c r="I36" s="16">
        <f t="shared" si="1"/>
        <v>0</v>
      </c>
    </row>
    <row r="37" spans="1:9" s="7" customFormat="1" ht="15">
      <c r="A37" s="17"/>
      <c r="B37" s="17"/>
      <c r="C37" s="154"/>
      <c r="D37" s="13"/>
      <c r="E37" s="112"/>
      <c r="F37" s="217"/>
      <c r="G37" s="15"/>
      <c r="H37" s="15"/>
      <c r="I37" s="16">
        <f t="shared" si="1"/>
        <v>0</v>
      </c>
    </row>
    <row r="38" spans="1:12" s="7" customFormat="1" ht="15">
      <c r="A38" s="17"/>
      <c r="B38" s="17"/>
      <c r="C38" s="154"/>
      <c r="D38" s="13"/>
      <c r="E38" s="112"/>
      <c r="F38" s="217"/>
      <c r="G38" s="15"/>
      <c r="H38" s="15"/>
      <c r="I38" s="16">
        <f t="shared" si="1"/>
        <v>0</v>
      </c>
      <c r="L38" s="126"/>
    </row>
    <row r="39" spans="1:12" s="7" customFormat="1" ht="15">
      <c r="A39" s="17"/>
      <c r="B39" s="17"/>
      <c r="C39" s="154"/>
      <c r="D39" s="13"/>
      <c r="E39" s="112"/>
      <c r="F39" s="217"/>
      <c r="G39" s="15"/>
      <c r="H39" s="15"/>
      <c r="I39" s="16">
        <f t="shared" si="1"/>
        <v>0</v>
      </c>
      <c r="L39" s="126"/>
    </row>
    <row r="40" spans="1:12" s="7" customFormat="1" ht="15">
      <c r="A40" s="17"/>
      <c r="B40" s="17"/>
      <c r="C40" s="154"/>
      <c r="D40" s="13"/>
      <c r="E40" s="112"/>
      <c r="F40" s="217"/>
      <c r="G40" s="15"/>
      <c r="H40" s="15"/>
      <c r="I40" s="16">
        <f t="shared" si="1"/>
        <v>0</v>
      </c>
      <c r="L40" s="126"/>
    </row>
    <row r="41" spans="1:12" s="7" customFormat="1" ht="15">
      <c r="A41" s="17"/>
      <c r="B41" s="17"/>
      <c r="C41" s="154"/>
      <c r="D41" s="13"/>
      <c r="E41" s="112"/>
      <c r="F41" s="217"/>
      <c r="G41" s="15"/>
      <c r="H41" s="15"/>
      <c r="I41" s="16">
        <f t="shared" si="1"/>
        <v>0</v>
      </c>
      <c r="L41" s="126"/>
    </row>
    <row r="42" spans="1:12" s="7" customFormat="1" ht="15">
      <c r="A42" s="17"/>
      <c r="B42" s="17"/>
      <c r="C42" s="17"/>
      <c r="D42" s="13"/>
      <c r="E42" s="14"/>
      <c r="F42" s="15"/>
      <c r="G42" s="15"/>
      <c r="H42" s="15"/>
      <c r="I42" s="16">
        <f t="shared" si="1"/>
        <v>0</v>
      </c>
      <c r="L42" s="126"/>
    </row>
    <row r="43" spans="1:16" s="7" customFormat="1" ht="15">
      <c r="A43" s="12"/>
      <c r="B43" s="12"/>
      <c r="C43" s="17"/>
      <c r="D43" s="13"/>
      <c r="E43" s="14"/>
      <c r="F43" s="15"/>
      <c r="G43" s="15"/>
      <c r="H43" s="15"/>
      <c r="I43" s="16">
        <f t="shared" si="1"/>
        <v>0</v>
      </c>
      <c r="L43" s="227"/>
      <c r="N43" s="227"/>
      <c r="O43" s="227"/>
      <c r="P43" s="126"/>
    </row>
    <row r="44" spans="1:15" s="7" customFormat="1" ht="15">
      <c r="A44" s="12"/>
      <c r="B44" s="12"/>
      <c r="C44" s="17"/>
      <c r="D44" s="13"/>
      <c r="E44" s="14"/>
      <c r="F44" s="15"/>
      <c r="G44" s="15"/>
      <c r="H44" s="15"/>
      <c r="I44" s="16">
        <f t="shared" si="1"/>
        <v>0</v>
      </c>
      <c r="L44" s="227"/>
      <c r="N44" s="227"/>
      <c r="O44" s="227"/>
    </row>
    <row r="45" spans="1:12" s="7" customFormat="1" ht="15">
      <c r="A45" s="17"/>
      <c r="B45" s="17"/>
      <c r="C45" s="17"/>
      <c r="D45" s="13"/>
      <c r="E45" s="14"/>
      <c r="F45" s="15"/>
      <c r="G45" s="15"/>
      <c r="H45" s="15"/>
      <c r="I45" s="16">
        <f t="shared" si="1"/>
        <v>0</v>
      </c>
      <c r="L45" s="126"/>
    </row>
    <row r="46" spans="1:12" s="7" customFormat="1" ht="15">
      <c r="A46" s="17"/>
      <c r="B46" s="17"/>
      <c r="C46" s="17"/>
      <c r="D46" s="13"/>
      <c r="E46" s="14"/>
      <c r="F46" s="15"/>
      <c r="G46" s="15"/>
      <c r="H46" s="15"/>
      <c r="I46" s="16">
        <f t="shared" si="1"/>
        <v>0</v>
      </c>
      <c r="L46" s="126"/>
    </row>
    <row r="47" spans="1:12" s="7" customFormat="1" ht="15">
      <c r="A47" s="17"/>
      <c r="B47" s="17"/>
      <c r="C47" s="17"/>
      <c r="D47" s="13"/>
      <c r="E47" s="14"/>
      <c r="F47" s="15"/>
      <c r="G47" s="15"/>
      <c r="H47" s="15"/>
      <c r="I47" s="16">
        <f t="shared" si="1"/>
        <v>0</v>
      </c>
      <c r="L47" s="126"/>
    </row>
    <row r="48" spans="1:12" s="7" customFormat="1" ht="15">
      <c r="A48" s="17"/>
      <c r="B48" s="17"/>
      <c r="C48" s="17"/>
      <c r="D48" s="13"/>
      <c r="E48" s="14"/>
      <c r="F48" s="15"/>
      <c r="G48" s="15"/>
      <c r="H48" s="15"/>
      <c r="I48" s="16">
        <f t="shared" si="1"/>
        <v>0</v>
      </c>
      <c r="L48" s="126"/>
    </row>
    <row r="49" spans="1:12" s="7" customFormat="1" ht="15">
      <c r="A49" s="17"/>
      <c r="B49" s="17"/>
      <c r="C49" s="17"/>
      <c r="D49" s="13"/>
      <c r="E49" s="14"/>
      <c r="F49" s="15"/>
      <c r="G49" s="15"/>
      <c r="H49" s="15"/>
      <c r="I49" s="16">
        <f t="shared" si="1"/>
        <v>0</v>
      </c>
      <c r="L49" s="126"/>
    </row>
    <row r="50" spans="1:12" s="7" customFormat="1" ht="15">
      <c r="A50" s="17"/>
      <c r="B50" s="17"/>
      <c r="C50" s="17"/>
      <c r="D50" s="13"/>
      <c r="E50" s="14"/>
      <c r="F50" s="15"/>
      <c r="G50" s="15"/>
      <c r="H50" s="15"/>
      <c r="I50" s="16">
        <f t="shared" si="1"/>
        <v>0</v>
      </c>
      <c r="L50" s="126"/>
    </row>
    <row r="51" spans="1:12" s="7" customFormat="1" ht="15">
      <c r="A51" s="17"/>
      <c r="B51" s="17"/>
      <c r="C51" s="17"/>
      <c r="D51" s="13"/>
      <c r="E51" s="14"/>
      <c r="F51" s="15"/>
      <c r="G51" s="15"/>
      <c r="H51" s="15"/>
      <c r="I51" s="16">
        <f t="shared" si="1"/>
        <v>0</v>
      </c>
      <c r="L51" s="126"/>
    </row>
    <row r="52" spans="1:12" s="7" customFormat="1" ht="15">
      <c r="A52" s="17"/>
      <c r="B52" s="17"/>
      <c r="C52" s="17"/>
      <c r="D52" s="13"/>
      <c r="E52" s="14"/>
      <c r="F52" s="15"/>
      <c r="G52" s="15"/>
      <c r="H52" s="15"/>
      <c r="I52" s="16">
        <f t="shared" si="1"/>
        <v>0</v>
      </c>
      <c r="L52" s="126"/>
    </row>
    <row r="53" spans="1:12" s="7" customFormat="1" ht="15">
      <c r="A53" s="17"/>
      <c r="B53" s="17"/>
      <c r="C53" s="17"/>
      <c r="D53" s="13"/>
      <c r="E53" s="14"/>
      <c r="F53" s="15"/>
      <c r="G53" s="15"/>
      <c r="H53" s="15"/>
      <c r="I53" s="16">
        <f t="shared" si="1"/>
        <v>0</v>
      </c>
      <c r="L53" s="126"/>
    </row>
    <row r="54" spans="1:12" s="7" customFormat="1" ht="15">
      <c r="A54" s="17"/>
      <c r="B54" s="17"/>
      <c r="C54" s="17"/>
      <c r="D54" s="13"/>
      <c r="E54" s="14"/>
      <c r="F54" s="15"/>
      <c r="G54" s="15"/>
      <c r="H54" s="15"/>
      <c r="I54" s="16">
        <f t="shared" si="1"/>
        <v>0</v>
      </c>
      <c r="L54" s="126"/>
    </row>
    <row r="55" spans="1:12" s="7" customFormat="1" ht="15">
      <c r="A55" s="17"/>
      <c r="B55" s="17"/>
      <c r="C55" s="17"/>
      <c r="D55" s="13"/>
      <c r="E55" s="14"/>
      <c r="F55" s="15"/>
      <c r="G55" s="15"/>
      <c r="H55" s="15"/>
      <c r="I55" s="16">
        <f t="shared" si="1"/>
        <v>0</v>
      </c>
      <c r="L55" s="126"/>
    </row>
    <row r="56" spans="1:12" s="7" customFormat="1" ht="15">
      <c r="A56" s="17"/>
      <c r="B56" s="17"/>
      <c r="C56" s="17"/>
      <c r="D56" s="13"/>
      <c r="E56" s="14"/>
      <c r="F56" s="15"/>
      <c r="G56" s="15"/>
      <c r="H56" s="15"/>
      <c r="I56" s="16">
        <f t="shared" si="1"/>
        <v>0</v>
      </c>
      <c r="L56" s="126"/>
    </row>
    <row r="57" spans="1:12" s="7" customFormat="1" ht="15">
      <c r="A57" s="17"/>
      <c r="B57" s="17"/>
      <c r="C57" s="17"/>
      <c r="D57" s="13"/>
      <c r="E57" s="14"/>
      <c r="F57" s="15"/>
      <c r="G57" s="15"/>
      <c r="H57" s="15"/>
      <c r="I57" s="16">
        <f t="shared" si="1"/>
        <v>0</v>
      </c>
      <c r="L57" s="126"/>
    </row>
    <row r="58" spans="1:12" s="7" customFormat="1" ht="15">
      <c r="A58" s="17"/>
      <c r="B58" s="17"/>
      <c r="C58" s="17"/>
      <c r="D58" s="13"/>
      <c r="E58" s="14"/>
      <c r="F58" s="15"/>
      <c r="G58" s="15"/>
      <c r="H58" s="15"/>
      <c r="I58" s="16">
        <f t="shared" si="1"/>
        <v>0</v>
      </c>
      <c r="L58" s="126"/>
    </row>
    <row r="59" spans="1:12" s="7" customFormat="1" ht="15">
      <c r="A59" s="17"/>
      <c r="B59" s="17"/>
      <c r="C59" s="17"/>
      <c r="D59" s="13"/>
      <c r="E59" s="14"/>
      <c r="F59" s="15"/>
      <c r="G59" s="15"/>
      <c r="H59" s="15"/>
      <c r="I59" s="16">
        <f t="shared" si="1"/>
        <v>0</v>
      </c>
      <c r="L59" s="126"/>
    </row>
    <row r="60" spans="1:9" s="7" customFormat="1" ht="15">
      <c r="A60" s="17"/>
      <c r="B60" s="17"/>
      <c r="C60" s="17"/>
      <c r="D60" s="13"/>
      <c r="E60" s="14"/>
      <c r="F60" s="15"/>
      <c r="G60" s="15"/>
      <c r="H60" s="15"/>
      <c r="I60" s="16">
        <f t="shared" si="1"/>
        <v>0</v>
      </c>
    </row>
    <row r="61" spans="5:9" ht="18">
      <c r="E61" s="22"/>
      <c r="F61" s="23"/>
      <c r="G61" s="23"/>
      <c r="H61" s="23"/>
      <c r="I61" s="24"/>
    </row>
    <row r="62" spans="5:9" ht="12.75">
      <c r="E62" s="27"/>
      <c r="F62" s="27"/>
      <c r="G62" s="27"/>
      <c r="H62" s="27"/>
      <c r="I62" s="27"/>
    </row>
    <row r="63" spans="5:9" ht="12.75">
      <c r="E63" s="27"/>
      <c r="F63" s="27"/>
      <c r="G63" s="27"/>
      <c r="H63" s="27"/>
      <c r="I63" s="27"/>
    </row>
    <row r="64" spans="5:9" ht="12.75">
      <c r="E64" s="27"/>
      <c r="F64" s="27"/>
      <c r="G64" s="27"/>
      <c r="H64" s="27"/>
      <c r="I64" s="27"/>
    </row>
    <row r="65" spans="5:9" ht="12.75">
      <c r="E65" s="27"/>
      <c r="F65" s="27"/>
      <c r="G65" s="27"/>
      <c r="H65" s="27"/>
      <c r="I65" s="27"/>
    </row>
    <row r="66" spans="5:9" ht="12.75">
      <c r="E66" s="27"/>
      <c r="F66" s="27"/>
      <c r="G66" s="27"/>
      <c r="H66" s="27"/>
      <c r="I66" s="27"/>
    </row>
    <row r="67" spans="5:9" ht="12.75">
      <c r="E67" s="27"/>
      <c r="F67" s="27"/>
      <c r="G67" s="27"/>
      <c r="H67" s="27"/>
      <c r="I67" s="27"/>
    </row>
    <row r="68" spans="5:9" ht="12.75">
      <c r="E68" s="27"/>
      <c r="F68" s="27"/>
      <c r="G68" s="27"/>
      <c r="H68" s="27"/>
      <c r="I68" s="27"/>
    </row>
    <row r="69" spans="5:9" ht="12.75">
      <c r="E69" s="27"/>
      <c r="F69" s="27"/>
      <c r="G69" s="27"/>
      <c r="H69" s="27"/>
      <c r="I69" s="27"/>
    </row>
    <row r="70" spans="5:9" ht="12.75">
      <c r="E70" s="27"/>
      <c r="F70" s="27"/>
      <c r="G70" s="27"/>
      <c r="H70" s="27"/>
      <c r="I70" s="27"/>
    </row>
    <row r="71" spans="5:9" ht="12.75">
      <c r="E71" s="27"/>
      <c r="F71" s="27"/>
      <c r="G71" s="27"/>
      <c r="H71" s="27"/>
      <c r="I71" s="27"/>
    </row>
    <row r="72" spans="5:9" ht="12.75">
      <c r="E72" s="27"/>
      <c r="F72" s="27"/>
      <c r="G72" s="27"/>
      <c r="H72" s="27"/>
      <c r="I72" s="27"/>
    </row>
    <row r="73" spans="5:9" ht="12.75">
      <c r="E73" s="27"/>
      <c r="F73" s="27"/>
      <c r="G73" s="27"/>
      <c r="H73" s="27"/>
      <c r="I73" s="27"/>
    </row>
    <row r="74" spans="5:9" ht="12.75">
      <c r="E74" s="27"/>
      <c r="F74" s="27"/>
      <c r="G74" s="27"/>
      <c r="H74" s="27"/>
      <c r="I74" s="27"/>
    </row>
    <row r="75" spans="5:9" ht="12.75">
      <c r="E75" s="27"/>
      <c r="F75" s="27"/>
      <c r="G75" s="27"/>
      <c r="H75" s="27"/>
      <c r="I75" s="27"/>
    </row>
    <row r="76" spans="5:9" ht="12.75">
      <c r="E76" s="27"/>
      <c r="F76" s="27"/>
      <c r="G76" s="27"/>
      <c r="H76" s="27"/>
      <c r="I76" s="27"/>
    </row>
    <row r="77" spans="5:9" ht="12.75">
      <c r="E77" s="27"/>
      <c r="F77" s="27"/>
      <c r="G77" s="27"/>
      <c r="H77" s="27"/>
      <c r="I77" s="27"/>
    </row>
    <row r="78" spans="5:9" ht="12.75">
      <c r="E78" s="27"/>
      <c r="F78" s="27"/>
      <c r="G78" s="27"/>
      <c r="H78" s="27"/>
      <c r="I78" s="27"/>
    </row>
    <row r="79" spans="5:9" ht="12.75">
      <c r="E79" s="27"/>
      <c r="F79" s="27"/>
      <c r="G79" s="27"/>
      <c r="H79" s="27"/>
      <c r="I79" s="27"/>
    </row>
    <row r="80" spans="5:9" ht="12.75">
      <c r="E80" s="27"/>
      <c r="F80" s="27"/>
      <c r="G80" s="27"/>
      <c r="H80" s="27"/>
      <c r="I80" s="27"/>
    </row>
    <row r="81" spans="5:9" ht="12.75">
      <c r="E81" s="27"/>
      <c r="F81" s="27"/>
      <c r="G81" s="27"/>
      <c r="H81" s="27"/>
      <c r="I81" s="27"/>
    </row>
    <row r="82" spans="5:9" ht="12.75">
      <c r="E82" s="27"/>
      <c r="F82" s="27"/>
      <c r="G82" s="27"/>
      <c r="H82" s="27"/>
      <c r="I82" s="27"/>
    </row>
    <row r="83" spans="5:9" ht="12.75">
      <c r="E83" s="27"/>
      <c r="F83" s="27"/>
      <c r="G83" s="27"/>
      <c r="H83" s="27"/>
      <c r="I83" s="27"/>
    </row>
    <row r="84" spans="5:9" ht="12.75">
      <c r="E84" s="27"/>
      <c r="F84" s="27"/>
      <c r="G84" s="27"/>
      <c r="H84" s="27"/>
      <c r="I84" s="27"/>
    </row>
    <row r="85" spans="5:9" ht="12.75">
      <c r="E85" s="27"/>
      <c r="F85" s="27"/>
      <c r="G85" s="27"/>
      <c r="H85" s="27"/>
      <c r="I85" s="27"/>
    </row>
    <row r="86" spans="5:9" ht="12.75">
      <c r="E86" s="27"/>
      <c r="F86" s="27"/>
      <c r="G86" s="27"/>
      <c r="H86" s="27"/>
      <c r="I86" s="27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8.375" style="79" customWidth="1"/>
    <col min="3" max="3" width="7.875" style="79" customWidth="1"/>
    <col min="4" max="4" width="70.75390625" style="0" customWidth="1"/>
    <col min="5" max="7" width="12.75390625" style="0" customWidth="1"/>
    <col min="8" max="8" width="12.75390625" style="1" customWidth="1"/>
    <col min="9" max="9" width="2.375" style="0" customWidth="1"/>
    <col min="10" max="10" width="2.75390625" style="0" customWidth="1"/>
  </cols>
  <sheetData>
    <row r="1" spans="4:8" ht="12.75">
      <c r="D1" s="230" t="s">
        <v>148</v>
      </c>
      <c r="E1" s="230"/>
      <c r="F1" s="230"/>
      <c r="G1" s="230"/>
      <c r="H1" s="231"/>
    </row>
    <row r="2" spans="4:8" ht="14.25">
      <c r="D2" s="232" t="str">
        <f>Dane!B1</f>
        <v>do Uchwały Nr XXVII/197/2005</v>
      </c>
      <c r="E2" s="232"/>
      <c r="F2" s="232"/>
      <c r="G2" s="232"/>
      <c r="H2" s="226"/>
    </row>
    <row r="3" spans="4:8" ht="15">
      <c r="D3" s="225" t="s">
        <v>14</v>
      </c>
      <c r="E3" s="225"/>
      <c r="F3" s="225"/>
      <c r="G3" s="225"/>
      <c r="H3" s="233"/>
    </row>
    <row r="4" spans="4:8" ht="12.75">
      <c r="D4" s="230" t="str">
        <f>Dane!B2</f>
        <v>z dnia 30 czerwca 2005 roku</v>
      </c>
      <c r="E4" s="230"/>
      <c r="F4" s="230"/>
      <c r="G4" s="230"/>
      <c r="H4" s="231"/>
    </row>
    <row r="5" spans="1:8" ht="18.75">
      <c r="A5" s="234" t="s">
        <v>82</v>
      </c>
      <c r="B5" s="235"/>
      <c r="C5" s="235"/>
      <c r="D5" s="235"/>
      <c r="E5" s="235"/>
      <c r="F5" s="235"/>
      <c r="G5" s="235"/>
      <c r="H5" s="235"/>
    </row>
    <row r="6" spans="1:8" ht="12.75" customHeight="1">
      <c r="A6" s="236" t="s">
        <v>1</v>
      </c>
      <c r="B6" s="237"/>
      <c r="C6" s="237"/>
      <c r="D6" s="238" t="s">
        <v>39</v>
      </c>
      <c r="E6" s="242" t="s">
        <v>131</v>
      </c>
      <c r="F6" s="240" t="s">
        <v>9</v>
      </c>
      <c r="G6" s="240" t="s">
        <v>10</v>
      </c>
      <c r="H6" s="240" t="s">
        <v>37</v>
      </c>
    </row>
    <row r="7" spans="1:8" ht="12.75" customHeight="1">
      <c r="A7" s="80" t="s">
        <v>3</v>
      </c>
      <c r="B7" s="81" t="s">
        <v>22</v>
      </c>
      <c r="C7" s="81" t="s">
        <v>7</v>
      </c>
      <c r="D7" s="239"/>
      <c r="E7" s="243"/>
      <c r="F7" s="241"/>
      <c r="G7" s="241"/>
      <c r="H7" s="241"/>
    </row>
    <row r="8" spans="1:8" ht="15">
      <c r="A8" s="190">
        <v>900</v>
      </c>
      <c r="B8" s="191"/>
      <c r="C8" s="192"/>
      <c r="D8" s="192" t="s">
        <v>40</v>
      </c>
      <c r="E8" s="210">
        <f>SUM(E9)</f>
        <v>200000</v>
      </c>
      <c r="F8" s="82">
        <f aca="true" t="shared" si="0" ref="F8:H9">SUM(F9)</f>
        <v>0</v>
      </c>
      <c r="G8" s="82">
        <f t="shared" si="0"/>
        <v>0</v>
      </c>
      <c r="H8" s="82">
        <f t="shared" si="0"/>
        <v>200000</v>
      </c>
    </row>
    <row r="9" spans="1:8" ht="15">
      <c r="A9" s="193"/>
      <c r="B9" s="194">
        <v>90011</v>
      </c>
      <c r="C9" s="195"/>
      <c r="D9" s="196" t="s">
        <v>72</v>
      </c>
      <c r="E9" s="211">
        <f>SUM(E10)</f>
        <v>200000</v>
      </c>
      <c r="F9" s="211">
        <f t="shared" si="0"/>
        <v>0</v>
      </c>
      <c r="G9" s="211">
        <f t="shared" si="0"/>
        <v>0</v>
      </c>
      <c r="H9" s="211">
        <f t="shared" si="0"/>
        <v>200000</v>
      </c>
    </row>
    <row r="10" spans="1:8" ht="12.75">
      <c r="A10" s="197"/>
      <c r="B10" s="198"/>
      <c r="C10" s="181" t="s">
        <v>73</v>
      </c>
      <c r="D10" s="199" t="s">
        <v>74</v>
      </c>
      <c r="E10" s="200">
        <v>200000</v>
      </c>
      <c r="F10" s="200"/>
      <c r="G10" s="200"/>
      <c r="H10" s="200">
        <f>E10-F10+G10</f>
        <v>200000</v>
      </c>
    </row>
    <row r="11" spans="1:8" ht="15">
      <c r="A11" s="197"/>
      <c r="B11" s="198"/>
      <c r="C11" s="198"/>
      <c r="D11" s="85" t="s">
        <v>42</v>
      </c>
      <c r="E11" s="86">
        <v>135000</v>
      </c>
      <c r="F11" s="86"/>
      <c r="G11" s="86"/>
      <c r="H11" s="86">
        <f>E11-F11+G11</f>
        <v>135000</v>
      </c>
    </row>
    <row r="12" spans="1:8" ht="15">
      <c r="A12" s="197"/>
      <c r="B12" s="198"/>
      <c r="C12" s="198"/>
      <c r="D12" s="201" t="s">
        <v>43</v>
      </c>
      <c r="E12" s="87">
        <f>SUM(E8+E11)</f>
        <v>335000</v>
      </c>
      <c r="F12" s="87">
        <f>SUM(F8+F11)</f>
        <v>0</v>
      </c>
      <c r="G12" s="87">
        <f>SUM(G8+G11)</f>
        <v>0</v>
      </c>
      <c r="H12" s="87">
        <f>SUM(H8+H11)</f>
        <v>335000</v>
      </c>
    </row>
    <row r="13" spans="1:8" ht="12.75" customHeight="1">
      <c r="A13" s="236" t="s">
        <v>1</v>
      </c>
      <c r="B13" s="237"/>
      <c r="C13" s="237"/>
      <c r="D13" s="238" t="s">
        <v>44</v>
      </c>
      <c r="E13" s="242" t="s">
        <v>131</v>
      </c>
      <c r="F13" s="240" t="s">
        <v>9</v>
      </c>
      <c r="G13" s="240" t="s">
        <v>10</v>
      </c>
      <c r="H13" s="240" t="s">
        <v>37</v>
      </c>
    </row>
    <row r="14" spans="1:8" ht="12.75" customHeight="1">
      <c r="A14" s="80" t="s">
        <v>3</v>
      </c>
      <c r="B14" s="81" t="s">
        <v>22</v>
      </c>
      <c r="C14" s="81" t="s">
        <v>7</v>
      </c>
      <c r="D14" s="239"/>
      <c r="E14" s="243"/>
      <c r="F14" s="241"/>
      <c r="G14" s="241"/>
      <c r="H14" s="241"/>
    </row>
    <row r="15" spans="1:8" ht="15">
      <c r="A15" s="202">
        <v>900</v>
      </c>
      <c r="B15" s="203"/>
      <c r="C15" s="204"/>
      <c r="D15" s="192" t="s">
        <v>40</v>
      </c>
      <c r="E15" s="210">
        <f>SUM(E16)</f>
        <v>265000</v>
      </c>
      <c r="F15" s="210">
        <f>SUM(F16)</f>
        <v>0</v>
      </c>
      <c r="G15" s="210">
        <f>SUM(G16)</f>
        <v>0</v>
      </c>
      <c r="H15" s="210">
        <f>SUM(H16)</f>
        <v>265000</v>
      </c>
    </row>
    <row r="16" spans="1:8" ht="15">
      <c r="A16" s="193"/>
      <c r="B16" s="194">
        <v>90011</v>
      </c>
      <c r="C16" s="205"/>
      <c r="D16" s="206" t="s">
        <v>72</v>
      </c>
      <c r="E16" s="211">
        <f>SUM(E17:E22)</f>
        <v>265000</v>
      </c>
      <c r="F16" s="211">
        <f>SUM(F17:F22)</f>
        <v>0</v>
      </c>
      <c r="G16" s="211">
        <f>SUM(G17:G22)</f>
        <v>0</v>
      </c>
      <c r="H16" s="211">
        <f>SUM(H17:H22)</f>
        <v>265000</v>
      </c>
    </row>
    <row r="17" spans="1:8" ht="12.75">
      <c r="A17" s="197"/>
      <c r="B17" s="198"/>
      <c r="C17" s="153">
        <v>4170</v>
      </c>
      <c r="D17" s="156" t="s">
        <v>104</v>
      </c>
      <c r="E17" s="200">
        <v>10000</v>
      </c>
      <c r="F17" s="200"/>
      <c r="G17" s="200"/>
      <c r="H17" s="200">
        <f aca="true" t="shared" si="1" ref="H17:H22">E17-F17+G17</f>
        <v>10000</v>
      </c>
    </row>
    <row r="18" spans="1:8" ht="12.75">
      <c r="A18" s="197"/>
      <c r="B18" s="198"/>
      <c r="C18" s="153">
        <v>4210</v>
      </c>
      <c r="D18" s="156" t="s">
        <v>56</v>
      </c>
      <c r="E18" s="200">
        <v>32000</v>
      </c>
      <c r="F18" s="200"/>
      <c r="G18" s="200"/>
      <c r="H18" s="200">
        <f t="shared" si="1"/>
        <v>32000</v>
      </c>
    </row>
    <row r="19" spans="1:8" ht="12.75">
      <c r="A19" s="197"/>
      <c r="B19" s="198"/>
      <c r="C19" s="153">
        <v>4300</v>
      </c>
      <c r="D19" s="156" t="s">
        <v>59</v>
      </c>
      <c r="E19" s="200">
        <v>158000</v>
      </c>
      <c r="F19" s="200"/>
      <c r="G19" s="200"/>
      <c r="H19" s="200">
        <f t="shared" si="1"/>
        <v>158000</v>
      </c>
    </row>
    <row r="20" spans="1:8" ht="12.75">
      <c r="A20" s="197"/>
      <c r="B20" s="198"/>
      <c r="C20" s="153">
        <v>4430</v>
      </c>
      <c r="D20" s="156" t="s">
        <v>61</v>
      </c>
      <c r="E20" s="200">
        <v>1000</v>
      </c>
      <c r="F20" s="200"/>
      <c r="G20" s="200"/>
      <c r="H20" s="200">
        <f t="shared" si="1"/>
        <v>1000</v>
      </c>
    </row>
    <row r="21" spans="1:8" ht="12.75">
      <c r="A21" s="197"/>
      <c r="B21" s="198"/>
      <c r="C21" s="153">
        <v>6110</v>
      </c>
      <c r="D21" s="156" t="s">
        <v>75</v>
      </c>
      <c r="E21" s="200">
        <v>56000</v>
      </c>
      <c r="F21" s="152"/>
      <c r="G21" s="152"/>
      <c r="H21" s="200">
        <f>E21-F21+G21</f>
        <v>56000</v>
      </c>
    </row>
    <row r="22" spans="1:8" ht="12.75">
      <c r="A22" s="197"/>
      <c r="B22" s="198"/>
      <c r="C22" s="153">
        <v>6120</v>
      </c>
      <c r="D22" s="156" t="s">
        <v>138</v>
      </c>
      <c r="E22" s="200">
        <v>8000</v>
      </c>
      <c r="F22" s="152"/>
      <c r="G22" s="152"/>
      <c r="H22" s="200">
        <f t="shared" si="1"/>
        <v>8000</v>
      </c>
    </row>
    <row r="23" spans="1:8" ht="15">
      <c r="A23" s="197"/>
      <c r="B23" s="198"/>
      <c r="C23" s="198"/>
      <c r="D23" s="85" t="s">
        <v>45</v>
      </c>
      <c r="E23" s="86">
        <f>E12-E16</f>
        <v>70000</v>
      </c>
      <c r="F23" s="86"/>
      <c r="G23" s="86"/>
      <c r="H23" s="86">
        <f>H12-H16</f>
        <v>70000</v>
      </c>
    </row>
    <row r="24" spans="1:8" ht="15">
      <c r="A24" s="207"/>
      <c r="B24" s="208"/>
      <c r="C24" s="208"/>
      <c r="D24" s="201" t="s">
        <v>46</v>
      </c>
      <c r="E24" s="87">
        <f>SUM(E15+E23)</f>
        <v>335000</v>
      </c>
      <c r="F24" s="87">
        <f>SUM(F15+F23)</f>
        <v>0</v>
      </c>
      <c r="G24" s="87">
        <f>SUM(G15+G23)</f>
        <v>0</v>
      </c>
      <c r="H24" s="87">
        <f>SUM(H15+H23)</f>
        <v>335000</v>
      </c>
    </row>
    <row r="26" spans="2:8" ht="12.75">
      <c r="B26" s="88"/>
      <c r="C26" s="89"/>
      <c r="D26" s="90"/>
      <c r="E26" s="90"/>
      <c r="F26" s="90"/>
      <c r="G26" s="90"/>
      <c r="H26" s="91"/>
    </row>
    <row r="27" spans="2:8" ht="12.75">
      <c r="B27" s="88"/>
      <c r="C27" s="89"/>
      <c r="D27" s="90"/>
      <c r="E27" s="90"/>
      <c r="F27" s="90"/>
      <c r="G27" s="90"/>
      <c r="H27" s="91"/>
    </row>
    <row r="28" spans="2:8" ht="12.75">
      <c r="B28" s="88"/>
      <c r="C28" s="89"/>
      <c r="D28" s="90"/>
      <c r="E28" s="90"/>
      <c r="F28" s="90"/>
      <c r="G28" s="90"/>
      <c r="H28" s="91"/>
    </row>
    <row r="29" spans="2:8" ht="12.75">
      <c r="B29" s="88"/>
      <c r="C29" s="88"/>
      <c r="D29" s="90"/>
      <c r="E29" s="90"/>
      <c r="F29" s="90"/>
      <c r="G29" s="90"/>
      <c r="H29" s="91"/>
    </row>
    <row r="30" spans="2:8" ht="12.75">
      <c r="B30" s="88"/>
      <c r="C30" s="88"/>
      <c r="D30" s="92"/>
      <c r="E30" s="92"/>
      <c r="F30" s="92"/>
      <c r="G30" s="92"/>
      <c r="H30" s="93"/>
    </row>
    <row r="31" spans="2:8" ht="15">
      <c r="B31" s="88"/>
      <c r="C31" s="88"/>
      <c r="D31" s="94"/>
      <c r="E31" s="94"/>
      <c r="F31" s="94"/>
      <c r="G31" s="94"/>
      <c r="H31" s="95"/>
    </row>
    <row r="32" spans="2:3" ht="12.75">
      <c r="B32" s="88"/>
      <c r="C32" s="88"/>
    </row>
    <row r="33" spans="1:8" ht="12.75">
      <c r="A33" s="96"/>
      <c r="B33" s="88"/>
      <c r="C33" s="88"/>
      <c r="D33" s="97"/>
      <c r="E33" s="97"/>
      <c r="F33" s="97"/>
      <c r="G33" s="97"/>
      <c r="H33" s="98"/>
    </row>
    <row r="34" spans="1:8" ht="20.25">
      <c r="A34" s="96"/>
      <c r="B34" s="88"/>
      <c r="C34" s="88"/>
      <c r="D34" s="99"/>
      <c r="E34" s="99"/>
      <c r="F34" s="99"/>
      <c r="G34" s="99"/>
      <c r="H34" s="100"/>
    </row>
    <row r="35" spans="2:8" ht="12.75">
      <c r="B35" s="88"/>
      <c r="C35" s="89"/>
      <c r="D35" s="101"/>
      <c r="E35" s="101"/>
      <c r="F35" s="101"/>
      <c r="G35" s="101"/>
      <c r="H35" s="102"/>
    </row>
    <row r="36" spans="2:8" ht="12.75">
      <c r="B36" s="88"/>
      <c r="C36" s="89"/>
      <c r="D36" s="90"/>
      <c r="E36" s="90"/>
      <c r="F36" s="90"/>
      <c r="G36" s="90"/>
      <c r="H36" s="91"/>
    </row>
    <row r="37" spans="2:8" ht="12.75">
      <c r="B37" s="88"/>
      <c r="C37" s="89"/>
      <c r="D37" s="90"/>
      <c r="E37" s="90"/>
      <c r="F37" s="90"/>
      <c r="G37" s="90"/>
      <c r="H37" s="91"/>
    </row>
    <row r="38" spans="2:8" ht="12.75">
      <c r="B38" s="88"/>
      <c r="C38" s="88"/>
      <c r="D38" s="90"/>
      <c r="E38" s="90"/>
      <c r="F38" s="90"/>
      <c r="G38" s="90"/>
      <c r="H38" s="91"/>
    </row>
    <row r="39" spans="2:8" ht="12.75">
      <c r="B39" s="88"/>
      <c r="C39" s="88"/>
      <c r="D39" s="90"/>
      <c r="E39" s="90"/>
      <c r="F39" s="90"/>
      <c r="G39" s="90"/>
      <c r="H39" s="91"/>
    </row>
    <row r="40" spans="2:8" ht="12.75">
      <c r="B40" s="88"/>
      <c r="C40" s="88"/>
      <c r="D40" s="92"/>
      <c r="E40" s="92"/>
      <c r="F40" s="92"/>
      <c r="G40" s="92"/>
      <c r="H40" s="93"/>
    </row>
    <row r="41" spans="2:8" ht="15">
      <c r="B41" s="88"/>
      <c r="C41" s="88"/>
      <c r="D41" s="94"/>
      <c r="E41" s="94"/>
      <c r="F41" s="94"/>
      <c r="G41" s="94"/>
      <c r="H41" s="95"/>
    </row>
    <row r="42" spans="2:3" ht="12.75">
      <c r="B42" s="88"/>
      <c r="C42" s="88"/>
    </row>
    <row r="43" spans="2:8" ht="27.75">
      <c r="B43" s="88"/>
      <c r="C43" s="88"/>
      <c r="D43" s="103"/>
      <c r="E43" s="103"/>
      <c r="F43" s="103"/>
      <c r="G43" s="103"/>
      <c r="H43" s="104"/>
    </row>
    <row r="44" spans="2:3" ht="12.75">
      <c r="B44" s="88"/>
      <c r="C44" s="88"/>
    </row>
    <row r="45" spans="1:8" ht="12.75">
      <c r="A45" s="96"/>
      <c r="B45" s="88"/>
      <c r="C45" s="88"/>
      <c r="D45" s="105"/>
      <c r="E45" s="105"/>
      <c r="F45" s="105"/>
      <c r="G45" s="105"/>
      <c r="H45" s="106"/>
    </row>
    <row r="46" spans="1:8" ht="20.25">
      <c r="A46" s="96"/>
      <c r="B46" s="88"/>
      <c r="C46" s="88"/>
      <c r="D46" s="99"/>
      <c r="E46" s="99"/>
      <c r="F46" s="99"/>
      <c r="G46" s="99"/>
      <c r="H46" s="100"/>
    </row>
    <row r="47" spans="2:8" ht="12.75">
      <c r="B47" s="88"/>
      <c r="C47" s="89"/>
      <c r="D47" s="101"/>
      <c r="E47" s="101"/>
      <c r="F47" s="101"/>
      <c r="G47" s="101"/>
      <c r="H47" s="102"/>
    </row>
    <row r="48" spans="2:8" ht="12.75">
      <c r="B48" s="88"/>
      <c r="C48" s="89"/>
      <c r="D48" s="90"/>
      <c r="E48" s="90"/>
      <c r="F48" s="90"/>
      <c r="G48" s="90"/>
      <c r="H48" s="91"/>
    </row>
    <row r="49" spans="2:8" ht="12.75">
      <c r="B49" s="88"/>
      <c r="C49" s="89"/>
      <c r="D49" s="90"/>
      <c r="E49" s="90"/>
      <c r="F49" s="90"/>
      <c r="G49" s="90"/>
      <c r="H49" s="91"/>
    </row>
    <row r="50" spans="2:8" ht="12.75">
      <c r="B50" s="88"/>
      <c r="C50" s="89"/>
      <c r="D50" s="90"/>
      <c r="E50" s="90"/>
      <c r="F50" s="90"/>
      <c r="G50" s="90"/>
      <c r="H50" s="91"/>
    </row>
    <row r="51" spans="2:8" ht="12.75">
      <c r="B51" s="88"/>
      <c r="C51" s="88"/>
      <c r="D51" s="90"/>
      <c r="E51" s="90"/>
      <c r="F51" s="90"/>
      <c r="G51" s="90"/>
      <c r="H51" s="91"/>
    </row>
    <row r="52" spans="2:8" ht="12.75">
      <c r="B52" s="88"/>
      <c r="C52" s="88"/>
      <c r="D52" s="92"/>
      <c r="E52" s="92"/>
      <c r="F52" s="92"/>
      <c r="G52" s="92"/>
      <c r="H52" s="93"/>
    </row>
    <row r="53" spans="2:8" ht="15">
      <c r="B53" s="88"/>
      <c r="C53" s="88"/>
      <c r="D53" s="94"/>
      <c r="E53" s="94"/>
      <c r="F53" s="94"/>
      <c r="G53" s="94"/>
      <c r="H53" s="95"/>
    </row>
    <row r="54" spans="2:3" ht="12.75">
      <c r="B54" s="88"/>
      <c r="C54" s="88"/>
    </row>
    <row r="55" spans="1:8" ht="12.75">
      <c r="A55" s="96"/>
      <c r="B55" s="88"/>
      <c r="C55" s="88"/>
      <c r="D55" s="97"/>
      <c r="E55" s="97"/>
      <c r="F55" s="97"/>
      <c r="G55" s="97"/>
      <c r="H55" s="98"/>
    </row>
    <row r="56" spans="1:8" ht="20.25">
      <c r="A56" s="96"/>
      <c r="B56" s="88"/>
      <c r="C56" s="88"/>
      <c r="D56" s="99"/>
      <c r="E56" s="99"/>
      <c r="F56" s="99"/>
      <c r="G56" s="99"/>
      <c r="H56" s="100"/>
    </row>
    <row r="57" spans="2:8" ht="12.75">
      <c r="B57" s="88"/>
      <c r="C57" s="89"/>
      <c r="D57" s="101"/>
      <c r="E57" s="101"/>
      <c r="F57" s="101"/>
      <c r="G57" s="101"/>
      <c r="H57" s="102"/>
    </row>
    <row r="58" spans="2:8" ht="12.75">
      <c r="B58" s="88"/>
      <c r="C58" s="89"/>
      <c r="D58" s="90"/>
      <c r="E58" s="90"/>
      <c r="F58" s="90"/>
      <c r="G58" s="90"/>
      <c r="H58" s="91"/>
    </row>
    <row r="59" spans="2:8" ht="12.75">
      <c r="B59" s="88"/>
      <c r="C59" s="89"/>
      <c r="D59" s="90"/>
      <c r="E59" s="90"/>
      <c r="F59" s="90"/>
      <c r="G59" s="90"/>
      <c r="H59" s="91"/>
    </row>
    <row r="60" spans="2:8" ht="12.75">
      <c r="B60" s="88"/>
      <c r="C60" s="88"/>
      <c r="D60" s="90"/>
      <c r="E60" s="90"/>
      <c r="F60" s="90"/>
      <c r="G60" s="90"/>
      <c r="H60" s="91"/>
    </row>
    <row r="61" spans="4:8" ht="12.75">
      <c r="D61" s="90"/>
      <c r="E61" s="90"/>
      <c r="F61" s="90"/>
      <c r="G61" s="90"/>
      <c r="H61" s="91"/>
    </row>
    <row r="62" spans="4:8" ht="12.75">
      <c r="D62" s="92"/>
      <c r="E62" s="92"/>
      <c r="F62" s="92"/>
      <c r="G62" s="92"/>
      <c r="H62" s="93"/>
    </row>
    <row r="63" spans="4:8" ht="15">
      <c r="D63" s="94"/>
      <c r="E63" s="94"/>
      <c r="F63" s="94"/>
      <c r="G63" s="94"/>
      <c r="H63" s="95"/>
    </row>
    <row r="65" spans="4:8" ht="27.75">
      <c r="D65" s="103"/>
      <c r="E65" s="103"/>
      <c r="F65" s="103"/>
      <c r="G65" s="103"/>
      <c r="H65" s="104"/>
    </row>
    <row r="66" spans="2:8" ht="20.25">
      <c r="B66" s="107"/>
      <c r="C66" s="107"/>
      <c r="D66" s="108"/>
      <c r="E66" s="108"/>
      <c r="F66" s="108"/>
      <c r="G66" s="108"/>
      <c r="H66" s="109"/>
    </row>
    <row r="67" spans="2:8" ht="20.25">
      <c r="B67" s="107"/>
      <c r="C67" s="107"/>
      <c r="D67" s="99"/>
      <c r="E67" s="99"/>
      <c r="F67" s="99"/>
      <c r="G67" s="99"/>
      <c r="H67" s="100"/>
    </row>
    <row r="68" spans="1:8" ht="12.75">
      <c r="A68" s="96"/>
      <c r="B68" s="110"/>
      <c r="C68" s="88"/>
      <c r="D68" s="105"/>
      <c r="E68" s="105"/>
      <c r="F68" s="105"/>
      <c r="G68" s="105"/>
      <c r="H68" s="106"/>
    </row>
    <row r="69" spans="1:8" ht="20.25">
      <c r="A69" s="96"/>
      <c r="B69" s="110"/>
      <c r="C69" s="110"/>
      <c r="D69" s="99"/>
      <c r="E69" s="99"/>
      <c r="F69" s="99"/>
      <c r="G69" s="99"/>
      <c r="H69" s="100"/>
    </row>
    <row r="70" spans="3:8" ht="12.75">
      <c r="C70" s="111"/>
      <c r="D70" s="90"/>
      <c r="E70" s="90"/>
      <c r="F70" s="90"/>
      <c r="G70" s="90"/>
      <c r="H70" s="91"/>
    </row>
    <row r="71" spans="3:8" ht="12.75">
      <c r="C71" s="111"/>
      <c r="D71" s="90"/>
      <c r="E71" s="90"/>
      <c r="F71" s="90"/>
      <c r="G71" s="90"/>
      <c r="H71" s="91"/>
    </row>
    <row r="72" spans="3:8" ht="12.75">
      <c r="C72" s="111"/>
      <c r="D72" s="90"/>
      <c r="E72" s="90"/>
      <c r="F72" s="90"/>
      <c r="G72" s="90"/>
      <c r="H72" s="91"/>
    </row>
    <row r="73" spans="3:8" ht="12.75">
      <c r="C73" s="111"/>
      <c r="D73" s="90"/>
      <c r="E73" s="90"/>
      <c r="F73" s="90"/>
      <c r="G73" s="90"/>
      <c r="H73" s="91"/>
    </row>
    <row r="74" spans="4:8" ht="12.75">
      <c r="D74" s="90"/>
      <c r="E74" s="90"/>
      <c r="F74" s="90"/>
      <c r="G74" s="90"/>
      <c r="H74" s="91"/>
    </row>
    <row r="75" spans="4:8" ht="12.75">
      <c r="D75" s="92"/>
      <c r="E75" s="92"/>
      <c r="F75" s="92"/>
      <c r="G75" s="92"/>
      <c r="H75" s="93"/>
    </row>
    <row r="76" spans="4:8" ht="15">
      <c r="D76" s="94"/>
      <c r="E76" s="94"/>
      <c r="F76" s="94"/>
      <c r="G76" s="94"/>
      <c r="H76" s="95"/>
    </row>
    <row r="78" spans="1:8" ht="12.75">
      <c r="A78" s="96"/>
      <c r="B78" s="110"/>
      <c r="C78" s="88"/>
      <c r="D78" s="97"/>
      <c r="E78" s="97"/>
      <c r="F78" s="97"/>
      <c r="G78" s="97"/>
      <c r="H78" s="98"/>
    </row>
    <row r="79" spans="1:8" ht="20.25">
      <c r="A79" s="96"/>
      <c r="B79" s="110"/>
      <c r="C79" s="110"/>
      <c r="D79" s="99"/>
      <c r="E79" s="99"/>
      <c r="F79" s="99"/>
      <c r="G79" s="99"/>
      <c r="H79" s="100"/>
    </row>
    <row r="80" spans="3:8" ht="12.75">
      <c r="C80" s="111"/>
      <c r="D80" s="101"/>
      <c r="E80" s="101"/>
      <c r="F80" s="101"/>
      <c r="G80" s="101"/>
      <c r="H80" s="102"/>
    </row>
    <row r="81" spans="3:8" ht="12.75">
      <c r="C81" s="111"/>
      <c r="D81" s="90"/>
      <c r="E81" s="90"/>
      <c r="F81" s="90"/>
      <c r="G81" s="90"/>
      <c r="H81" s="91"/>
    </row>
    <row r="82" spans="3:8" ht="12.75">
      <c r="C82" s="111"/>
      <c r="D82" s="90"/>
      <c r="E82" s="90"/>
      <c r="F82" s="90"/>
      <c r="G82" s="90"/>
      <c r="H82" s="91"/>
    </row>
    <row r="83" spans="4:8" ht="12.75">
      <c r="D83" s="90"/>
      <c r="E83" s="90"/>
      <c r="F83" s="90"/>
      <c r="G83" s="90"/>
      <c r="H83" s="91"/>
    </row>
    <row r="84" spans="4:8" ht="12.75">
      <c r="D84" s="90"/>
      <c r="E84" s="90"/>
      <c r="F84" s="90"/>
      <c r="G84" s="90"/>
      <c r="H84" s="91"/>
    </row>
    <row r="85" spans="4:8" ht="12.75">
      <c r="D85" s="92"/>
      <c r="E85" s="92"/>
      <c r="F85" s="92"/>
      <c r="G85" s="92"/>
      <c r="H85" s="93"/>
    </row>
    <row r="86" spans="4:8" ht="15">
      <c r="D86" s="94"/>
      <c r="E86" s="94"/>
      <c r="F86" s="94"/>
      <c r="G86" s="94"/>
      <c r="H86" s="95"/>
    </row>
  </sheetData>
  <mergeCells count="17">
    <mergeCell ref="A13:C13"/>
    <mergeCell ref="D13:D14"/>
    <mergeCell ref="H13:H14"/>
    <mergeCell ref="E6:E7"/>
    <mergeCell ref="F6:F7"/>
    <mergeCell ref="G6:G7"/>
    <mergeCell ref="E13:E14"/>
    <mergeCell ref="F13:F14"/>
    <mergeCell ref="G13:G14"/>
    <mergeCell ref="A5:H5"/>
    <mergeCell ref="A6:C6"/>
    <mergeCell ref="D6:D7"/>
    <mergeCell ref="H6:H7"/>
    <mergeCell ref="D1:H1"/>
    <mergeCell ref="D2:H2"/>
    <mergeCell ref="D3:H3"/>
    <mergeCell ref="D4:H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workbookViewId="0" topLeftCell="A1">
      <selection activeCell="G38" sqref="G38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5.875" style="4" customWidth="1"/>
    <col min="5" max="5" width="6.875" style="118" customWidth="1"/>
    <col min="6" max="6" width="11.125" style="4" customWidth="1"/>
    <col min="7" max="7" width="11.00390625" style="4" customWidth="1"/>
    <col min="8" max="8" width="11.375" style="4" customWidth="1"/>
    <col min="9" max="9" width="12.00390625" style="4" customWidth="1"/>
    <col min="10" max="11" width="10.00390625" style="4" customWidth="1"/>
    <col min="12" max="12" width="10.25390625" style="4" customWidth="1"/>
  </cols>
  <sheetData>
    <row r="1" spans="2:12" ht="18.75">
      <c r="B1" s="249" t="s">
        <v>147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s="212" customFormat="1" ht="8.25">
      <c r="A2" s="119"/>
      <c r="B2" s="119"/>
      <c r="C2" s="119"/>
      <c r="D2" s="119"/>
      <c r="E2" s="120"/>
      <c r="F2" s="119"/>
      <c r="G2" s="119"/>
      <c r="H2" s="119"/>
      <c r="I2" s="119"/>
      <c r="J2" s="119"/>
      <c r="K2" s="119"/>
      <c r="L2" s="119"/>
    </row>
    <row r="3" spans="1:12" ht="16.5" customHeight="1">
      <c r="A3" s="250" t="s">
        <v>1</v>
      </c>
      <c r="B3" s="251"/>
      <c r="C3" s="251"/>
      <c r="D3" s="252" t="s">
        <v>20</v>
      </c>
      <c r="E3" s="160" t="s">
        <v>106</v>
      </c>
      <c r="F3" s="253" t="s">
        <v>108</v>
      </c>
      <c r="G3" s="254" t="s">
        <v>142</v>
      </c>
      <c r="H3" s="253" t="s">
        <v>110</v>
      </c>
      <c r="I3" s="255" t="s">
        <v>143</v>
      </c>
      <c r="J3" s="256"/>
      <c r="K3" s="256"/>
      <c r="L3" s="257"/>
    </row>
    <row r="4" spans="1:12" ht="22.5">
      <c r="A4" s="163" t="s">
        <v>3</v>
      </c>
      <c r="B4" s="163" t="s">
        <v>22</v>
      </c>
      <c r="C4" s="163" t="s">
        <v>7</v>
      </c>
      <c r="D4" s="252"/>
      <c r="E4" s="164" t="s">
        <v>23</v>
      </c>
      <c r="F4" s="253"/>
      <c r="G4" s="254"/>
      <c r="H4" s="253"/>
      <c r="I4" s="165" t="s">
        <v>112</v>
      </c>
      <c r="J4" s="165" t="s">
        <v>113</v>
      </c>
      <c r="K4" s="165" t="s">
        <v>144</v>
      </c>
      <c r="L4" s="165" t="s">
        <v>114</v>
      </c>
    </row>
    <row r="5" spans="1:12" ht="12.75">
      <c r="A5" s="159">
        <v>1</v>
      </c>
      <c r="B5" s="159">
        <v>2</v>
      </c>
      <c r="C5" s="159">
        <v>3</v>
      </c>
      <c r="D5" s="159">
        <v>4</v>
      </c>
      <c r="E5" s="159">
        <v>5</v>
      </c>
      <c r="F5" s="159">
        <v>7</v>
      </c>
      <c r="G5" s="159">
        <v>8</v>
      </c>
      <c r="H5" s="159">
        <v>9</v>
      </c>
      <c r="I5" s="33">
        <v>10</v>
      </c>
      <c r="J5" s="33">
        <v>11</v>
      </c>
      <c r="K5" s="33">
        <v>12</v>
      </c>
      <c r="L5" s="33">
        <v>13</v>
      </c>
    </row>
    <row r="6" spans="1:12" ht="18">
      <c r="A6" s="166"/>
      <c r="B6" s="244" t="s">
        <v>24</v>
      </c>
      <c r="C6" s="245"/>
      <c r="D6" s="245"/>
      <c r="E6" s="167"/>
      <c r="F6" s="168">
        <f aca="true" t="shared" si="0" ref="F6:L6">SUM(F7+F18)</f>
        <v>301000</v>
      </c>
      <c r="G6" s="168">
        <f t="shared" si="0"/>
        <v>140000</v>
      </c>
      <c r="H6" s="168">
        <f t="shared" si="0"/>
        <v>161000</v>
      </c>
      <c r="I6" s="169">
        <f t="shared" si="0"/>
        <v>140000</v>
      </c>
      <c r="J6" s="169">
        <f t="shared" si="0"/>
        <v>0</v>
      </c>
      <c r="K6" s="169">
        <f t="shared" si="0"/>
        <v>0</v>
      </c>
      <c r="L6" s="169">
        <f t="shared" si="0"/>
        <v>0</v>
      </c>
    </row>
    <row r="7" spans="1:12" ht="20.25">
      <c r="A7" s="171" t="s">
        <v>25</v>
      </c>
      <c r="B7" s="246" t="s">
        <v>26</v>
      </c>
      <c r="C7" s="247"/>
      <c r="D7" s="247"/>
      <c r="E7" s="248"/>
      <c r="F7" s="150">
        <f aca="true" t="shared" si="1" ref="F7:L7">SUM(F8:F17)</f>
        <v>101000</v>
      </c>
      <c r="G7" s="150">
        <f t="shared" si="1"/>
        <v>101000</v>
      </c>
      <c r="H7" s="150">
        <f t="shared" si="1"/>
        <v>0</v>
      </c>
      <c r="I7" s="172">
        <f t="shared" si="1"/>
        <v>101000</v>
      </c>
      <c r="J7" s="172">
        <f t="shared" si="1"/>
        <v>0</v>
      </c>
      <c r="K7" s="172">
        <f t="shared" si="1"/>
        <v>0</v>
      </c>
      <c r="L7" s="172">
        <f t="shared" si="1"/>
        <v>0</v>
      </c>
    </row>
    <row r="8" spans="1:12" ht="12.75">
      <c r="A8" s="136">
        <v>900</v>
      </c>
      <c r="B8" s="136">
        <v>90017</v>
      </c>
      <c r="C8" s="137">
        <v>6070</v>
      </c>
      <c r="D8" s="209" t="s">
        <v>145</v>
      </c>
      <c r="E8" s="162">
        <v>2005</v>
      </c>
      <c r="F8" s="155">
        <v>101000</v>
      </c>
      <c r="G8" s="124">
        <v>101000</v>
      </c>
      <c r="H8" s="155">
        <f aca="true" t="shared" si="2" ref="H8:H17">F8-G8</f>
        <v>0</v>
      </c>
      <c r="I8" s="174">
        <f aca="true" t="shared" si="3" ref="I8:I17">G8-J8-K8-L8</f>
        <v>101000</v>
      </c>
      <c r="J8" s="174">
        <v>0</v>
      </c>
      <c r="K8" s="174">
        <v>0</v>
      </c>
      <c r="L8" s="174">
        <v>0</v>
      </c>
    </row>
    <row r="9" spans="1:12" ht="12.75" hidden="1">
      <c r="A9" s="136"/>
      <c r="B9" s="136"/>
      <c r="C9" s="137"/>
      <c r="D9" s="158"/>
      <c r="E9" s="161"/>
      <c r="F9" s="155"/>
      <c r="G9" s="124"/>
      <c r="H9" s="155">
        <f t="shared" si="2"/>
        <v>0</v>
      </c>
      <c r="I9" s="174">
        <f t="shared" si="3"/>
        <v>0</v>
      </c>
      <c r="J9" s="174">
        <v>0</v>
      </c>
      <c r="K9" s="174">
        <v>0</v>
      </c>
      <c r="L9" s="174">
        <v>0</v>
      </c>
    </row>
    <row r="10" spans="1:12" ht="12.75" hidden="1">
      <c r="A10" s="136"/>
      <c r="B10" s="136"/>
      <c r="C10" s="137"/>
      <c r="D10" s="158"/>
      <c r="E10" s="161"/>
      <c r="F10" s="155"/>
      <c r="G10" s="124"/>
      <c r="H10" s="155">
        <f t="shared" si="2"/>
        <v>0</v>
      </c>
      <c r="I10" s="174">
        <f t="shared" si="3"/>
        <v>0</v>
      </c>
      <c r="J10" s="174">
        <v>0</v>
      </c>
      <c r="K10" s="174">
        <v>0</v>
      </c>
      <c r="L10" s="174">
        <v>0</v>
      </c>
    </row>
    <row r="11" spans="1:12" ht="12.75" hidden="1">
      <c r="A11" s="136"/>
      <c r="B11" s="136"/>
      <c r="C11" s="137"/>
      <c r="D11" s="158"/>
      <c r="E11" s="161"/>
      <c r="F11" s="155"/>
      <c r="G11" s="124"/>
      <c r="H11" s="155">
        <f t="shared" si="2"/>
        <v>0</v>
      </c>
      <c r="I11" s="174">
        <f t="shared" si="3"/>
        <v>0</v>
      </c>
      <c r="J11" s="174">
        <v>0</v>
      </c>
      <c r="K11" s="174">
        <v>0</v>
      </c>
      <c r="L11" s="174">
        <v>0</v>
      </c>
    </row>
    <row r="12" spans="1:12" ht="12.75" hidden="1">
      <c r="A12" s="136"/>
      <c r="B12" s="136"/>
      <c r="C12" s="137"/>
      <c r="D12" s="158"/>
      <c r="E12" s="161"/>
      <c r="F12" s="155"/>
      <c r="G12" s="124"/>
      <c r="H12" s="155">
        <f t="shared" si="2"/>
        <v>0</v>
      </c>
      <c r="I12" s="174">
        <f t="shared" si="3"/>
        <v>0</v>
      </c>
      <c r="J12" s="174">
        <v>0</v>
      </c>
      <c r="K12" s="174">
        <v>0</v>
      </c>
      <c r="L12" s="174">
        <v>0</v>
      </c>
    </row>
    <row r="13" spans="1:12" ht="12.75" hidden="1">
      <c r="A13" s="137"/>
      <c r="B13" s="137"/>
      <c r="C13" s="137"/>
      <c r="D13" s="158"/>
      <c r="E13" s="162"/>
      <c r="F13" s="155"/>
      <c r="G13" s="124"/>
      <c r="H13" s="155">
        <f t="shared" si="2"/>
        <v>0</v>
      </c>
      <c r="I13" s="174">
        <f t="shared" si="3"/>
        <v>0</v>
      </c>
      <c r="J13" s="174">
        <v>0</v>
      </c>
      <c r="K13" s="174">
        <v>0</v>
      </c>
      <c r="L13" s="174">
        <v>0</v>
      </c>
    </row>
    <row r="14" spans="1:12" ht="12.75" hidden="1">
      <c r="A14" s="136"/>
      <c r="B14" s="136"/>
      <c r="C14" s="137"/>
      <c r="D14" s="158"/>
      <c r="E14" s="162"/>
      <c r="F14" s="155"/>
      <c r="G14" s="124"/>
      <c r="H14" s="155">
        <f t="shared" si="2"/>
        <v>0</v>
      </c>
      <c r="I14" s="174">
        <f t="shared" si="3"/>
        <v>0</v>
      </c>
      <c r="J14" s="174">
        <v>0</v>
      </c>
      <c r="K14" s="174">
        <v>0</v>
      </c>
      <c r="L14" s="174">
        <v>0</v>
      </c>
    </row>
    <row r="15" spans="1:12" ht="12.75" hidden="1">
      <c r="A15" s="137"/>
      <c r="B15" s="137"/>
      <c r="C15" s="137"/>
      <c r="D15" s="158"/>
      <c r="E15" s="162"/>
      <c r="F15" s="155"/>
      <c r="G15" s="124"/>
      <c r="H15" s="155">
        <f t="shared" si="2"/>
        <v>0</v>
      </c>
      <c r="I15" s="174">
        <f t="shared" si="3"/>
        <v>0</v>
      </c>
      <c r="J15" s="174">
        <v>0</v>
      </c>
      <c r="K15" s="174">
        <v>0</v>
      </c>
      <c r="L15" s="174">
        <v>0</v>
      </c>
    </row>
    <row r="16" spans="1:12" ht="12.75" hidden="1">
      <c r="A16" s="137"/>
      <c r="B16" s="137"/>
      <c r="C16" s="137"/>
      <c r="D16" s="158"/>
      <c r="E16" s="162"/>
      <c r="F16" s="155"/>
      <c r="G16" s="124"/>
      <c r="H16" s="155">
        <f t="shared" si="2"/>
        <v>0</v>
      </c>
      <c r="I16" s="174">
        <f t="shared" si="3"/>
        <v>0</v>
      </c>
      <c r="J16" s="174">
        <v>0</v>
      </c>
      <c r="K16" s="174">
        <v>0</v>
      </c>
      <c r="L16" s="174">
        <v>0</v>
      </c>
    </row>
    <row r="17" spans="1:12" ht="12.75" hidden="1">
      <c r="A17" s="137"/>
      <c r="B17" s="137"/>
      <c r="C17" s="137"/>
      <c r="D17" s="158"/>
      <c r="E17" s="162"/>
      <c r="F17" s="155"/>
      <c r="G17" s="124"/>
      <c r="H17" s="155">
        <f t="shared" si="2"/>
        <v>0</v>
      </c>
      <c r="I17" s="174">
        <f t="shared" si="3"/>
        <v>0</v>
      </c>
      <c r="J17" s="174">
        <v>0</v>
      </c>
      <c r="K17" s="174">
        <v>0</v>
      </c>
      <c r="L17" s="174">
        <v>0</v>
      </c>
    </row>
    <row r="18" spans="1:12" ht="20.25">
      <c r="A18" s="171" t="s">
        <v>12</v>
      </c>
      <c r="B18" s="246" t="s">
        <v>27</v>
      </c>
      <c r="C18" s="247"/>
      <c r="D18" s="247"/>
      <c r="E18" s="248"/>
      <c r="F18" s="150">
        <f aca="true" t="shared" si="4" ref="F18:L18">SUM(F19:F31)</f>
        <v>200000</v>
      </c>
      <c r="G18" s="220">
        <f t="shared" si="4"/>
        <v>39000</v>
      </c>
      <c r="H18" s="150">
        <f t="shared" si="4"/>
        <v>161000</v>
      </c>
      <c r="I18" s="172">
        <f t="shared" si="4"/>
        <v>39000</v>
      </c>
      <c r="J18" s="172">
        <f t="shared" si="4"/>
        <v>0</v>
      </c>
      <c r="K18" s="172">
        <f t="shared" si="4"/>
        <v>0</v>
      </c>
      <c r="L18" s="172">
        <f t="shared" si="4"/>
        <v>0</v>
      </c>
    </row>
    <row r="19" spans="1:12" ht="24">
      <c r="A19" s="136">
        <v>900</v>
      </c>
      <c r="B19" s="136">
        <v>90017</v>
      </c>
      <c r="C19" s="137">
        <v>6070</v>
      </c>
      <c r="D19" s="209" t="s">
        <v>146</v>
      </c>
      <c r="E19" s="161" t="s">
        <v>121</v>
      </c>
      <c r="F19" s="155">
        <v>200000</v>
      </c>
      <c r="G19" s="124">
        <v>39000</v>
      </c>
      <c r="H19" s="155">
        <f aca="true" t="shared" si="5" ref="H19:H31">F19-G19</f>
        <v>161000</v>
      </c>
      <c r="I19" s="174">
        <f aca="true" t="shared" si="6" ref="I19:I31">G19-J19-K19-L19</f>
        <v>39000</v>
      </c>
      <c r="J19" s="174">
        <v>0</v>
      </c>
      <c r="K19" s="174">
        <v>0</v>
      </c>
      <c r="L19" s="174">
        <v>0</v>
      </c>
    </row>
    <row r="20" spans="1:12" ht="12.75" hidden="1">
      <c r="A20" s="136"/>
      <c r="B20" s="136"/>
      <c r="C20" s="137"/>
      <c r="D20" s="209"/>
      <c r="E20" s="161"/>
      <c r="F20" s="155"/>
      <c r="G20" s="155"/>
      <c r="H20" s="155">
        <f t="shared" si="5"/>
        <v>0</v>
      </c>
      <c r="I20" s="174">
        <f t="shared" si="6"/>
        <v>0</v>
      </c>
      <c r="J20" s="174">
        <v>0</v>
      </c>
      <c r="K20" s="174">
        <v>0</v>
      </c>
      <c r="L20" s="174">
        <v>0</v>
      </c>
    </row>
    <row r="21" spans="1:12" ht="12.75" hidden="1">
      <c r="A21" s="136"/>
      <c r="B21" s="136"/>
      <c r="C21" s="137"/>
      <c r="D21" s="209"/>
      <c r="E21" s="161"/>
      <c r="F21" s="155"/>
      <c r="G21" s="155"/>
      <c r="H21" s="155">
        <f t="shared" si="5"/>
        <v>0</v>
      </c>
      <c r="I21" s="174">
        <f t="shared" si="6"/>
        <v>0</v>
      </c>
      <c r="J21" s="174">
        <v>0</v>
      </c>
      <c r="K21" s="174">
        <v>0</v>
      </c>
      <c r="L21" s="174">
        <v>0</v>
      </c>
    </row>
    <row r="22" spans="1:12" ht="12.75" hidden="1">
      <c r="A22" s="137"/>
      <c r="B22" s="137"/>
      <c r="C22" s="137"/>
      <c r="D22" s="158"/>
      <c r="E22" s="161"/>
      <c r="F22" s="155"/>
      <c r="G22" s="155"/>
      <c r="H22" s="155">
        <f t="shared" si="5"/>
        <v>0</v>
      </c>
      <c r="I22" s="174">
        <f t="shared" si="6"/>
        <v>0</v>
      </c>
      <c r="J22" s="174">
        <v>0</v>
      </c>
      <c r="K22" s="174">
        <v>0</v>
      </c>
      <c r="L22" s="174">
        <v>0</v>
      </c>
    </row>
    <row r="23" spans="1:12" ht="12.75" hidden="1">
      <c r="A23" s="137"/>
      <c r="B23" s="137"/>
      <c r="C23" s="137"/>
      <c r="D23" s="158"/>
      <c r="E23" s="161"/>
      <c r="F23" s="155"/>
      <c r="G23" s="155"/>
      <c r="H23" s="155">
        <f t="shared" si="5"/>
        <v>0</v>
      </c>
      <c r="I23" s="174">
        <f t="shared" si="6"/>
        <v>0</v>
      </c>
      <c r="J23" s="174">
        <v>0</v>
      </c>
      <c r="K23" s="174">
        <v>0</v>
      </c>
      <c r="L23" s="174">
        <v>0</v>
      </c>
    </row>
    <row r="24" spans="1:12" ht="12.75" hidden="1">
      <c r="A24" s="136"/>
      <c r="B24" s="136"/>
      <c r="C24" s="137"/>
      <c r="D24" s="158"/>
      <c r="E24" s="161"/>
      <c r="F24" s="155"/>
      <c r="G24" s="155"/>
      <c r="H24" s="124">
        <f t="shared" si="5"/>
        <v>0</v>
      </c>
      <c r="I24" s="174">
        <f t="shared" si="6"/>
        <v>0</v>
      </c>
      <c r="J24" s="174">
        <v>0</v>
      </c>
      <c r="K24" s="174">
        <v>0</v>
      </c>
      <c r="L24" s="174">
        <v>0</v>
      </c>
    </row>
    <row r="25" spans="1:12" ht="12.75" hidden="1">
      <c r="A25" s="136"/>
      <c r="B25" s="136"/>
      <c r="C25" s="137"/>
      <c r="D25" s="158"/>
      <c r="E25" s="161"/>
      <c r="F25" s="155"/>
      <c r="G25" s="155"/>
      <c r="H25" s="155">
        <f t="shared" si="5"/>
        <v>0</v>
      </c>
      <c r="I25" s="174">
        <f t="shared" si="6"/>
        <v>0</v>
      </c>
      <c r="J25" s="174">
        <v>0</v>
      </c>
      <c r="K25" s="174">
        <v>0</v>
      </c>
      <c r="L25" s="174">
        <v>0</v>
      </c>
    </row>
    <row r="26" spans="1:12" ht="12.75" hidden="1">
      <c r="A26" s="136"/>
      <c r="B26" s="136"/>
      <c r="C26" s="137"/>
      <c r="D26" s="158"/>
      <c r="E26" s="161"/>
      <c r="F26" s="155"/>
      <c r="G26" s="155"/>
      <c r="H26" s="155">
        <f t="shared" si="5"/>
        <v>0</v>
      </c>
      <c r="I26" s="174">
        <f t="shared" si="6"/>
        <v>0</v>
      </c>
      <c r="J26" s="174">
        <v>0</v>
      </c>
      <c r="K26" s="174">
        <v>0</v>
      </c>
      <c r="L26" s="174">
        <v>0</v>
      </c>
    </row>
    <row r="27" spans="1:12" ht="12.75" hidden="1">
      <c r="A27" s="136"/>
      <c r="B27" s="136"/>
      <c r="C27" s="137"/>
      <c r="D27" s="158"/>
      <c r="E27" s="161"/>
      <c r="F27" s="155"/>
      <c r="G27" s="155"/>
      <c r="H27" s="155">
        <f t="shared" si="5"/>
        <v>0</v>
      </c>
      <c r="I27" s="174">
        <f t="shared" si="6"/>
        <v>0</v>
      </c>
      <c r="J27" s="174">
        <v>0</v>
      </c>
      <c r="K27" s="174">
        <v>0</v>
      </c>
      <c r="L27" s="174">
        <v>0</v>
      </c>
    </row>
    <row r="28" spans="1:12" ht="12.75" hidden="1">
      <c r="A28" s="136"/>
      <c r="B28" s="136"/>
      <c r="C28" s="137"/>
      <c r="D28" s="158"/>
      <c r="E28" s="162"/>
      <c r="F28" s="155"/>
      <c r="G28" s="155"/>
      <c r="H28" s="155">
        <f t="shared" si="5"/>
        <v>0</v>
      </c>
      <c r="I28" s="174">
        <f t="shared" si="6"/>
        <v>0</v>
      </c>
      <c r="J28" s="174">
        <v>0</v>
      </c>
      <c r="K28" s="174">
        <v>0</v>
      </c>
      <c r="L28" s="174">
        <v>0</v>
      </c>
    </row>
    <row r="29" spans="1:12" ht="12.75" hidden="1">
      <c r="A29" s="137"/>
      <c r="B29" s="137"/>
      <c r="C29" s="137"/>
      <c r="D29" s="158"/>
      <c r="E29" s="161"/>
      <c r="F29" s="155"/>
      <c r="G29" s="155"/>
      <c r="H29" s="155">
        <f t="shared" si="5"/>
        <v>0</v>
      </c>
      <c r="I29" s="174">
        <f t="shared" si="6"/>
        <v>0</v>
      </c>
      <c r="J29" s="174">
        <v>0</v>
      </c>
      <c r="K29" s="174">
        <v>0</v>
      </c>
      <c r="L29" s="174">
        <v>0</v>
      </c>
    </row>
    <row r="30" spans="1:12" ht="12.75" hidden="1">
      <c r="A30" s="137"/>
      <c r="B30" s="137"/>
      <c r="C30" s="137"/>
      <c r="D30" s="158"/>
      <c r="E30" s="161"/>
      <c r="F30" s="155"/>
      <c r="G30" s="155"/>
      <c r="H30" s="155">
        <f t="shared" si="5"/>
        <v>0</v>
      </c>
      <c r="I30" s="174">
        <f t="shared" si="6"/>
        <v>0</v>
      </c>
      <c r="J30" s="174">
        <v>0</v>
      </c>
      <c r="K30" s="174">
        <v>0</v>
      </c>
      <c r="L30" s="174">
        <v>0</v>
      </c>
    </row>
    <row r="31" spans="1:12" ht="12.75" hidden="1">
      <c r="A31" s="137"/>
      <c r="B31" s="137"/>
      <c r="C31" s="137"/>
      <c r="D31" s="158"/>
      <c r="E31" s="161"/>
      <c r="F31" s="155"/>
      <c r="G31" s="155"/>
      <c r="H31" s="155">
        <f t="shared" si="5"/>
        <v>0</v>
      </c>
      <c r="I31" s="174">
        <f t="shared" si="6"/>
        <v>0</v>
      </c>
      <c r="J31" s="174">
        <v>0</v>
      </c>
      <c r="K31" s="174">
        <v>0</v>
      </c>
      <c r="L31" s="174">
        <v>0</v>
      </c>
    </row>
    <row r="32" spans="1:12" ht="12.75">
      <c r="A32" s="7"/>
      <c r="B32" s="7"/>
      <c r="C32" s="7"/>
      <c r="D32" s="127"/>
      <c r="E32" s="125"/>
      <c r="F32" s="126"/>
      <c r="G32" s="126"/>
      <c r="H32" s="126"/>
      <c r="I32" s="126"/>
      <c r="J32" s="126"/>
      <c r="K32" s="126"/>
      <c r="L32" s="126"/>
    </row>
    <row r="33" spans="1:12" ht="12.75">
      <c r="A33" s="7"/>
      <c r="B33" s="7"/>
      <c r="C33" s="7"/>
      <c r="D33" s="7"/>
      <c r="E33" s="125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125"/>
      <c r="F34" s="7"/>
      <c r="G34" s="7"/>
      <c r="H34" s="7"/>
      <c r="I34" s="7"/>
      <c r="J34" s="7"/>
      <c r="K34" s="7"/>
      <c r="L34" s="7"/>
    </row>
  </sheetData>
  <mergeCells count="10">
    <mergeCell ref="B6:D6"/>
    <mergeCell ref="B7:E7"/>
    <mergeCell ref="B18:E18"/>
    <mergeCell ref="B1:L1"/>
    <mergeCell ref="A3:C3"/>
    <mergeCell ref="D3:D4"/>
    <mergeCell ref="F3:F4"/>
    <mergeCell ref="G3:G4"/>
    <mergeCell ref="H3:H4"/>
    <mergeCell ref="I3:L3"/>
  </mergeCells>
  <printOptions/>
  <pageMargins left="0" right="0" top="0.3937007874015748" bottom="0.472440944881889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1">
      <selection activeCell="H17" sqref="A1:H17"/>
    </sheetView>
  </sheetViews>
  <sheetFormatPr defaultColWidth="9.00390625" defaultRowHeight="12.75"/>
  <cols>
    <col min="1" max="1" width="5.25390625" style="70" customWidth="1"/>
    <col min="2" max="3" width="6.875" style="71" customWidth="1"/>
    <col min="4" max="4" width="69.625" style="76" customWidth="1"/>
    <col min="5" max="5" width="13.75390625" style="76" customWidth="1"/>
    <col min="6" max="7" width="14.375" style="76" customWidth="1"/>
    <col min="8" max="8" width="14.25390625" style="2" customWidth="1"/>
    <col min="9" max="10" width="2.625" style="2" customWidth="1"/>
    <col min="11" max="16384" width="9.125" style="2" customWidth="1"/>
  </cols>
  <sheetData>
    <row r="1" spans="1:8" ht="12.75">
      <c r="A1" s="47"/>
      <c r="B1" s="48"/>
      <c r="C1" s="48"/>
      <c r="D1" s="277" t="s">
        <v>86</v>
      </c>
      <c r="E1" s="277"/>
      <c r="F1" s="277"/>
      <c r="G1" s="277"/>
      <c r="H1" s="278"/>
    </row>
    <row r="2" spans="1:8" ht="14.25">
      <c r="A2" s="47"/>
      <c r="B2" s="48"/>
      <c r="C2" s="48"/>
      <c r="D2" s="279" t="str">
        <f>Dane!B1</f>
        <v>do Uchwały Nr XXVII/197/2005</v>
      </c>
      <c r="E2" s="279"/>
      <c r="F2" s="279"/>
      <c r="G2" s="279"/>
      <c r="H2" s="280"/>
    </row>
    <row r="3" spans="1:8" ht="15">
      <c r="A3" s="47"/>
      <c r="B3" s="48"/>
      <c r="C3" s="48"/>
      <c r="D3" s="281" t="s">
        <v>14</v>
      </c>
      <c r="E3" s="281"/>
      <c r="F3" s="281"/>
      <c r="G3" s="281"/>
      <c r="H3" s="282"/>
    </row>
    <row r="4" spans="1:8" ht="12.75">
      <c r="A4" s="47"/>
      <c r="B4" s="48"/>
      <c r="C4" s="48"/>
      <c r="D4" s="283" t="str">
        <f>Dane!B2</f>
        <v>z dnia 30 czerwca 2005 roku</v>
      </c>
      <c r="E4" s="283"/>
      <c r="F4" s="283"/>
      <c r="G4" s="283"/>
      <c r="H4" s="278"/>
    </row>
    <row r="5" spans="1:8" ht="23.25" customHeight="1">
      <c r="A5" s="284" t="s">
        <v>83</v>
      </c>
      <c r="B5" s="285"/>
      <c r="C5" s="285"/>
      <c r="D5" s="285"/>
      <c r="E5" s="285"/>
      <c r="F5" s="285"/>
      <c r="G5" s="285"/>
      <c r="H5" s="285"/>
    </row>
    <row r="6" spans="1:8" ht="12.75" customHeight="1">
      <c r="A6" s="263" t="s">
        <v>1</v>
      </c>
      <c r="B6" s="264"/>
      <c r="C6" s="265"/>
      <c r="D6" s="266" t="s">
        <v>39</v>
      </c>
      <c r="E6" s="240" t="s">
        <v>135</v>
      </c>
      <c r="F6" s="240" t="s">
        <v>9</v>
      </c>
      <c r="G6" s="240" t="s">
        <v>10</v>
      </c>
      <c r="H6" s="240" t="s">
        <v>37</v>
      </c>
    </row>
    <row r="7" spans="1:8" ht="12.75" customHeight="1">
      <c r="A7" s="49" t="s">
        <v>3</v>
      </c>
      <c r="B7" s="50" t="s">
        <v>22</v>
      </c>
      <c r="C7" s="50" t="s">
        <v>7</v>
      </c>
      <c r="D7" s="267"/>
      <c r="E7" s="241"/>
      <c r="F7" s="241"/>
      <c r="G7" s="241"/>
      <c r="H7" s="241"/>
    </row>
    <row r="8" spans="1:8" ht="15">
      <c r="A8" s="51">
        <v>900</v>
      </c>
      <c r="B8" s="52"/>
      <c r="C8" s="53"/>
      <c r="D8" s="54" t="s">
        <v>40</v>
      </c>
      <c r="E8" s="55">
        <f>SUM(E9)</f>
        <v>3932779</v>
      </c>
      <c r="F8" s="55">
        <f>SUM(F9)</f>
        <v>0</v>
      </c>
      <c r="G8" s="55">
        <f>SUM(G9)</f>
        <v>7106</v>
      </c>
      <c r="H8" s="55">
        <f>SUM(H9)</f>
        <v>3939885</v>
      </c>
    </row>
    <row r="9" spans="1:8" ht="15">
      <c r="A9" s="56"/>
      <c r="B9" s="57">
        <v>90017</v>
      </c>
      <c r="C9" s="53"/>
      <c r="D9" s="58" t="s">
        <v>41</v>
      </c>
      <c r="E9" s="59">
        <f>E44</f>
        <v>3932779</v>
      </c>
      <c r="F9" s="59">
        <f>F44</f>
        <v>0</v>
      </c>
      <c r="G9" s="59">
        <f>G44</f>
        <v>7106</v>
      </c>
      <c r="H9" s="59">
        <f>E9-F9+G9</f>
        <v>3939885</v>
      </c>
    </row>
    <row r="10" spans="1:8" ht="15">
      <c r="A10" s="56"/>
      <c r="B10" s="60"/>
      <c r="C10" s="60"/>
      <c r="D10" s="142" t="s">
        <v>42</v>
      </c>
      <c r="E10" s="61">
        <f>E49</f>
        <v>160000</v>
      </c>
      <c r="F10" s="61"/>
      <c r="G10" s="61"/>
      <c r="H10" s="59">
        <f>E10-F10+G10</f>
        <v>160000</v>
      </c>
    </row>
    <row r="11" spans="1:8" ht="15">
      <c r="A11" s="62"/>
      <c r="B11" s="63"/>
      <c r="C11" s="63"/>
      <c r="D11" s="54" t="s">
        <v>43</v>
      </c>
      <c r="E11" s="64">
        <f>SUM(E8+E10)</f>
        <v>4092779</v>
      </c>
      <c r="F11" s="64">
        <f>SUM(F8+F10)</f>
        <v>0</v>
      </c>
      <c r="G11" s="64">
        <f>SUM(G8+G10)</f>
        <v>7106</v>
      </c>
      <c r="H11" s="64">
        <f>SUM(H8+H10)</f>
        <v>4099885</v>
      </c>
    </row>
    <row r="12" spans="1:8" ht="12.75" customHeight="1">
      <c r="A12" s="263" t="s">
        <v>1</v>
      </c>
      <c r="B12" s="264"/>
      <c r="C12" s="265"/>
      <c r="D12" s="266" t="s">
        <v>44</v>
      </c>
      <c r="E12" s="240" t="s">
        <v>135</v>
      </c>
      <c r="F12" s="240" t="s">
        <v>9</v>
      </c>
      <c r="G12" s="240" t="s">
        <v>10</v>
      </c>
      <c r="H12" s="240" t="s">
        <v>37</v>
      </c>
    </row>
    <row r="13" spans="1:8" ht="12.75" customHeight="1">
      <c r="A13" s="49" t="s">
        <v>3</v>
      </c>
      <c r="B13" s="50" t="s">
        <v>22</v>
      </c>
      <c r="C13" s="50" t="s">
        <v>7</v>
      </c>
      <c r="D13" s="267"/>
      <c r="E13" s="241"/>
      <c r="F13" s="241"/>
      <c r="G13" s="241"/>
      <c r="H13" s="241"/>
    </row>
    <row r="14" spans="1:8" ht="15">
      <c r="A14" s="51">
        <v>900</v>
      </c>
      <c r="B14" s="52"/>
      <c r="C14" s="53"/>
      <c r="D14" s="54" t="s">
        <v>40</v>
      </c>
      <c r="E14" s="55">
        <f>SUM(E15)</f>
        <v>3932779</v>
      </c>
      <c r="F14" s="55">
        <f>SUM(F15)</f>
        <v>0</v>
      </c>
      <c r="G14" s="55">
        <f>SUM(G15)</f>
        <v>7106</v>
      </c>
      <c r="H14" s="55">
        <f>SUM(H15)</f>
        <v>3939885</v>
      </c>
    </row>
    <row r="15" spans="1:8" ht="15">
      <c r="A15" s="56"/>
      <c r="B15" s="57">
        <v>90017</v>
      </c>
      <c r="C15" s="53"/>
      <c r="D15" s="58" t="s">
        <v>41</v>
      </c>
      <c r="E15" s="59">
        <f>E54</f>
        <v>3932779</v>
      </c>
      <c r="F15" s="59">
        <f>F54</f>
        <v>0</v>
      </c>
      <c r="G15" s="59">
        <f>G54</f>
        <v>7106</v>
      </c>
      <c r="H15" s="59">
        <f>E15-F15+G15</f>
        <v>3939885</v>
      </c>
    </row>
    <row r="16" spans="1:8" ht="15">
      <c r="A16" s="56"/>
      <c r="B16" s="60"/>
      <c r="C16" s="60"/>
      <c r="D16" s="142" t="s">
        <v>45</v>
      </c>
      <c r="E16" s="61">
        <f>E72</f>
        <v>160000</v>
      </c>
      <c r="F16" s="61"/>
      <c r="G16" s="61"/>
      <c r="H16" s="59">
        <f>E16-F16+G16</f>
        <v>160000</v>
      </c>
    </row>
    <row r="17" spans="1:8" ht="15">
      <c r="A17" s="65"/>
      <c r="B17" s="66"/>
      <c r="C17" s="66"/>
      <c r="D17" s="54" t="s">
        <v>46</v>
      </c>
      <c r="E17" s="64">
        <f>SUM(E14+E16)</f>
        <v>4092779</v>
      </c>
      <c r="F17" s="64">
        <f>SUM(F14+F16)</f>
        <v>0</v>
      </c>
      <c r="G17" s="64">
        <f>SUM(G14+G16)</f>
        <v>7106</v>
      </c>
      <c r="H17" s="64">
        <f>SUM(H14+H16)</f>
        <v>4099885</v>
      </c>
    </row>
    <row r="18" spans="1:8" ht="15">
      <c r="A18" s="67"/>
      <c r="B18" s="63"/>
      <c r="C18" s="63"/>
      <c r="D18" s="68"/>
      <c r="E18" s="68"/>
      <c r="F18" s="68"/>
      <c r="G18" s="68"/>
      <c r="H18" s="69"/>
    </row>
    <row r="19" spans="1:8" ht="15">
      <c r="A19" s="67"/>
      <c r="B19" s="63"/>
      <c r="C19" s="63"/>
      <c r="D19" s="68"/>
      <c r="E19" s="68"/>
      <c r="F19" s="68"/>
      <c r="G19" s="68"/>
      <c r="H19" s="69"/>
    </row>
    <row r="20" spans="4:7" ht="15">
      <c r="D20" s="72"/>
      <c r="E20" s="72"/>
      <c r="F20" s="72"/>
      <c r="G20" s="72"/>
    </row>
    <row r="22" spans="1:7" ht="12.75">
      <c r="A22" s="47"/>
      <c r="B22" s="48"/>
      <c r="D22" s="73"/>
      <c r="E22" s="73"/>
      <c r="F22" s="73"/>
      <c r="G22" s="73"/>
    </row>
    <row r="23" spans="1:7" ht="20.25">
      <c r="A23" s="47"/>
      <c r="B23" s="48"/>
      <c r="C23" s="48"/>
      <c r="D23" s="74"/>
      <c r="E23" s="74"/>
      <c r="F23" s="74"/>
      <c r="G23" s="74"/>
    </row>
    <row r="24" spans="3:7" ht="12.75">
      <c r="C24" s="75"/>
      <c r="D24" s="36"/>
      <c r="E24" s="36"/>
      <c r="F24" s="36"/>
      <c r="G24" s="36"/>
    </row>
    <row r="25" spans="3:7" ht="12.75">
      <c r="C25" s="75"/>
      <c r="D25" s="36"/>
      <c r="E25" s="36"/>
      <c r="F25" s="36"/>
      <c r="G25" s="36"/>
    </row>
    <row r="26" ht="12.75">
      <c r="C26" s="75"/>
    </row>
    <row r="27" ht="12.75">
      <c r="C27" s="75"/>
    </row>
    <row r="39" spans="4:7" ht="12.75">
      <c r="D39" s="77"/>
      <c r="E39" s="77"/>
      <c r="F39" s="77"/>
      <c r="G39" s="77"/>
    </row>
    <row r="40" spans="1:8" ht="20.25">
      <c r="A40" s="268" t="s">
        <v>84</v>
      </c>
      <c r="B40" s="269"/>
      <c r="C40" s="269"/>
      <c r="D40" s="269"/>
      <c r="E40" s="269"/>
      <c r="F40" s="269"/>
      <c r="G40" s="269"/>
      <c r="H40" s="269"/>
    </row>
    <row r="41" spans="1:8" ht="12.75" customHeight="1">
      <c r="A41" s="270" t="s">
        <v>1</v>
      </c>
      <c r="B41" s="271"/>
      <c r="C41" s="272"/>
      <c r="D41" s="273" t="s">
        <v>39</v>
      </c>
      <c r="E41" s="275" t="s">
        <v>131</v>
      </c>
      <c r="F41" s="240" t="s">
        <v>9</v>
      </c>
      <c r="G41" s="240" t="s">
        <v>10</v>
      </c>
      <c r="H41" s="240" t="s">
        <v>37</v>
      </c>
    </row>
    <row r="42" spans="1:8" ht="12.75" customHeight="1">
      <c r="A42" s="80" t="s">
        <v>3</v>
      </c>
      <c r="B42" s="81" t="s">
        <v>22</v>
      </c>
      <c r="C42" s="81" t="s">
        <v>7</v>
      </c>
      <c r="D42" s="274"/>
      <c r="E42" s="276"/>
      <c r="F42" s="241"/>
      <c r="G42" s="241"/>
      <c r="H42" s="241"/>
    </row>
    <row r="43" spans="1:8" ht="15">
      <c r="A43" s="176">
        <v>900</v>
      </c>
      <c r="B43" s="177"/>
      <c r="C43" s="258" t="s">
        <v>40</v>
      </c>
      <c r="D43" s="248"/>
      <c r="E43" s="178">
        <f>SUM(E44)</f>
        <v>3932779</v>
      </c>
      <c r="F43" s="55">
        <f>SUM(F44)</f>
        <v>0</v>
      </c>
      <c r="G43" s="55">
        <f>SUM(G44)</f>
        <v>7106</v>
      </c>
      <c r="H43" s="55">
        <f>SUM(H44)</f>
        <v>3939885</v>
      </c>
    </row>
    <row r="44" spans="1:8" ht="15">
      <c r="A44" s="149"/>
      <c r="B44" s="179">
        <v>90017</v>
      </c>
      <c r="C44" s="180"/>
      <c r="D44" s="157" t="s">
        <v>41</v>
      </c>
      <c r="E44" s="152">
        <f>SUM(E45:E48)</f>
        <v>3932779</v>
      </c>
      <c r="F44" s="59">
        <f>SUM(F45:F48)</f>
        <v>0</v>
      </c>
      <c r="G44" s="59">
        <f>SUM(G45:G48)</f>
        <v>7106</v>
      </c>
      <c r="H44" s="59">
        <f>SUM(H45:H48)</f>
        <v>3939885</v>
      </c>
    </row>
    <row r="45" spans="1:8" ht="15">
      <c r="A45" s="83"/>
      <c r="B45" s="84"/>
      <c r="C45" s="181" t="s">
        <v>47</v>
      </c>
      <c r="D45" s="158" t="s">
        <v>48</v>
      </c>
      <c r="E45" s="152">
        <v>3436000</v>
      </c>
      <c r="F45" s="59"/>
      <c r="G45" s="59"/>
      <c r="H45" s="59">
        <f>E45-F45+G45</f>
        <v>3436000</v>
      </c>
    </row>
    <row r="46" spans="1:8" ht="15">
      <c r="A46" s="83"/>
      <c r="B46" s="84"/>
      <c r="C46" s="181" t="s">
        <v>35</v>
      </c>
      <c r="D46" s="158" t="s">
        <v>132</v>
      </c>
      <c r="E46" s="152">
        <v>15000</v>
      </c>
      <c r="F46" s="59"/>
      <c r="G46" s="59"/>
      <c r="H46" s="59">
        <f>E46-F46+G46</f>
        <v>15000</v>
      </c>
    </row>
    <row r="47" spans="1:8" ht="15">
      <c r="A47" s="83"/>
      <c r="B47" s="84"/>
      <c r="C47" s="181" t="s">
        <v>49</v>
      </c>
      <c r="D47" s="158" t="s">
        <v>50</v>
      </c>
      <c r="E47" s="152">
        <v>5000</v>
      </c>
      <c r="F47" s="59"/>
      <c r="G47" s="59"/>
      <c r="H47" s="59">
        <f>E47-F47+G47</f>
        <v>5000</v>
      </c>
    </row>
    <row r="48" spans="1:8" ht="15">
      <c r="A48" s="83"/>
      <c r="B48" s="84"/>
      <c r="C48" s="181">
        <v>2650</v>
      </c>
      <c r="D48" s="158" t="s">
        <v>260</v>
      </c>
      <c r="E48" s="152">
        <v>476779</v>
      </c>
      <c r="F48" s="59"/>
      <c r="G48" s="59">
        <v>7106</v>
      </c>
      <c r="H48" s="59">
        <f>E48-F48+G48</f>
        <v>483885</v>
      </c>
    </row>
    <row r="49" spans="1:8" ht="15">
      <c r="A49" s="182"/>
      <c r="B49" s="183"/>
      <c r="C49" s="259" t="s">
        <v>42</v>
      </c>
      <c r="D49" s="260"/>
      <c r="E49" s="184">
        <v>160000</v>
      </c>
      <c r="F49" s="61"/>
      <c r="G49" s="61"/>
      <c r="H49" s="59">
        <f>E49-F49+G49</f>
        <v>160000</v>
      </c>
    </row>
    <row r="50" spans="1:8" ht="15">
      <c r="A50" s="185"/>
      <c r="B50" s="186"/>
      <c r="C50" s="186"/>
      <c r="D50" s="187" t="s">
        <v>43</v>
      </c>
      <c r="E50" s="148">
        <f>SUM(E43+E49)</f>
        <v>4092779</v>
      </c>
      <c r="F50" s="64">
        <f>SUM(F43+F49)</f>
        <v>0</v>
      </c>
      <c r="G50" s="64">
        <f>SUM(G43+G49)</f>
        <v>7106</v>
      </c>
      <c r="H50" s="64">
        <f>SUM(H43+H49)</f>
        <v>4099885</v>
      </c>
    </row>
    <row r="51" spans="1:8" ht="12.75" customHeight="1">
      <c r="A51" s="270" t="s">
        <v>1</v>
      </c>
      <c r="B51" s="271"/>
      <c r="C51" s="272"/>
      <c r="D51" s="273" t="s">
        <v>44</v>
      </c>
      <c r="E51" s="275" t="s">
        <v>131</v>
      </c>
      <c r="F51" s="240" t="s">
        <v>9</v>
      </c>
      <c r="G51" s="240" t="s">
        <v>10</v>
      </c>
      <c r="H51" s="240" t="s">
        <v>37</v>
      </c>
    </row>
    <row r="52" spans="1:8" ht="12.75" customHeight="1">
      <c r="A52" s="80" t="s">
        <v>3</v>
      </c>
      <c r="B52" s="81" t="s">
        <v>22</v>
      </c>
      <c r="C52" s="81" t="s">
        <v>7</v>
      </c>
      <c r="D52" s="274"/>
      <c r="E52" s="276"/>
      <c r="F52" s="241"/>
      <c r="G52" s="241"/>
      <c r="H52" s="241"/>
    </row>
    <row r="53" spans="1:8" ht="15">
      <c r="A53" s="176">
        <v>900</v>
      </c>
      <c r="B53" s="177"/>
      <c r="C53" s="258" t="s">
        <v>40</v>
      </c>
      <c r="D53" s="248"/>
      <c r="E53" s="178">
        <f>SUM(E54)</f>
        <v>3932779</v>
      </c>
      <c r="F53" s="55">
        <f>SUM(F54)</f>
        <v>0</v>
      </c>
      <c r="G53" s="55">
        <f>SUM(G54)</f>
        <v>7106</v>
      </c>
      <c r="H53" s="55">
        <f>SUM(H54)</f>
        <v>3939885</v>
      </c>
    </row>
    <row r="54" spans="1:8" ht="15">
      <c r="A54" s="149"/>
      <c r="B54" s="179">
        <v>90017</v>
      </c>
      <c r="C54" s="180"/>
      <c r="D54" s="157" t="s">
        <v>41</v>
      </c>
      <c r="E54" s="152">
        <f>SUM(E55:E71)</f>
        <v>3932779</v>
      </c>
      <c r="F54" s="59">
        <f>SUM(F55:F71)</f>
        <v>0</v>
      </c>
      <c r="G54" s="59">
        <f>SUM(G55:G71)</f>
        <v>7106</v>
      </c>
      <c r="H54" s="59">
        <f>SUM(H55:H71)</f>
        <v>3939885</v>
      </c>
    </row>
    <row r="55" spans="1:8" ht="15">
      <c r="A55" s="83"/>
      <c r="B55" s="84"/>
      <c r="C55" s="181">
        <v>3020</v>
      </c>
      <c r="D55" s="151" t="s">
        <v>51</v>
      </c>
      <c r="E55" s="152">
        <v>15000</v>
      </c>
      <c r="F55" s="59"/>
      <c r="G55" s="59"/>
      <c r="H55" s="59">
        <f aca="true" t="shared" si="0" ref="H55:H72">E55-F55+G55</f>
        <v>15000</v>
      </c>
    </row>
    <row r="56" spans="1:8" ht="15">
      <c r="A56" s="83"/>
      <c r="B56" s="84"/>
      <c r="C56" s="179">
        <v>4010</v>
      </c>
      <c r="D56" s="151" t="s">
        <v>52</v>
      </c>
      <c r="E56" s="152">
        <v>1650000</v>
      </c>
      <c r="F56" s="59"/>
      <c r="G56" s="59"/>
      <c r="H56" s="59">
        <f t="shared" si="0"/>
        <v>1650000</v>
      </c>
    </row>
    <row r="57" spans="1:8" ht="15">
      <c r="A57" s="83"/>
      <c r="B57" s="84"/>
      <c r="C57" s="179">
        <v>4040</v>
      </c>
      <c r="D57" s="151" t="s">
        <v>53</v>
      </c>
      <c r="E57" s="152">
        <v>140000</v>
      </c>
      <c r="F57" s="59"/>
      <c r="G57" s="59"/>
      <c r="H57" s="59">
        <f t="shared" si="0"/>
        <v>140000</v>
      </c>
    </row>
    <row r="58" spans="1:12" ht="15">
      <c r="A58" s="83"/>
      <c r="B58" s="84"/>
      <c r="C58" s="179">
        <v>4110</v>
      </c>
      <c r="D58" s="151" t="s">
        <v>54</v>
      </c>
      <c r="E58" s="152">
        <v>300000</v>
      </c>
      <c r="F58" s="59"/>
      <c r="G58" s="59"/>
      <c r="H58" s="59">
        <f t="shared" si="0"/>
        <v>300000</v>
      </c>
      <c r="K58" s="32"/>
      <c r="L58" s="218"/>
    </row>
    <row r="59" spans="1:12" ht="15">
      <c r="A59" s="83"/>
      <c r="B59" s="84"/>
      <c r="C59" s="179">
        <v>4120</v>
      </c>
      <c r="D59" s="151" t="s">
        <v>55</v>
      </c>
      <c r="E59" s="152">
        <v>42000</v>
      </c>
      <c r="F59" s="59"/>
      <c r="G59" s="59"/>
      <c r="H59" s="59">
        <f t="shared" si="0"/>
        <v>42000</v>
      </c>
      <c r="K59" s="32"/>
      <c r="L59" s="218"/>
    </row>
    <row r="60" spans="1:8" ht="15">
      <c r="A60" s="83"/>
      <c r="B60" s="84"/>
      <c r="C60" s="179">
        <v>4170</v>
      </c>
      <c r="D60" s="151" t="s">
        <v>104</v>
      </c>
      <c r="E60" s="152">
        <v>8000</v>
      </c>
      <c r="F60" s="59"/>
      <c r="G60" s="59"/>
      <c r="H60" s="59">
        <f t="shared" si="0"/>
        <v>8000</v>
      </c>
    </row>
    <row r="61" spans="1:8" ht="15">
      <c r="A61" s="83"/>
      <c r="B61" s="84"/>
      <c r="C61" s="179">
        <v>4210</v>
      </c>
      <c r="D61" s="151" t="s">
        <v>56</v>
      </c>
      <c r="E61" s="152">
        <v>527000</v>
      </c>
      <c r="F61" s="59"/>
      <c r="G61" s="59"/>
      <c r="H61" s="59">
        <f t="shared" si="0"/>
        <v>527000</v>
      </c>
    </row>
    <row r="62" spans="1:8" ht="15">
      <c r="A62" s="83"/>
      <c r="B62" s="84"/>
      <c r="C62" s="179">
        <v>4260</v>
      </c>
      <c r="D62" s="151" t="s">
        <v>57</v>
      </c>
      <c r="E62" s="152">
        <v>350000</v>
      </c>
      <c r="F62" s="59"/>
      <c r="G62" s="59"/>
      <c r="H62" s="59">
        <f t="shared" si="0"/>
        <v>350000</v>
      </c>
    </row>
    <row r="63" spans="1:8" ht="15">
      <c r="A63" s="83"/>
      <c r="B63" s="84"/>
      <c r="C63" s="179">
        <v>4270</v>
      </c>
      <c r="D63" s="151" t="s">
        <v>58</v>
      </c>
      <c r="E63" s="152">
        <v>226779</v>
      </c>
      <c r="F63" s="59"/>
      <c r="G63" s="59">
        <v>7106</v>
      </c>
      <c r="H63" s="59">
        <f t="shared" si="0"/>
        <v>233885</v>
      </c>
    </row>
    <row r="64" spans="1:8" ht="15">
      <c r="A64" s="83"/>
      <c r="B64" s="84"/>
      <c r="C64" s="179">
        <v>4300</v>
      </c>
      <c r="D64" s="151" t="s">
        <v>59</v>
      </c>
      <c r="E64" s="152">
        <v>272000</v>
      </c>
      <c r="F64" s="34"/>
      <c r="G64" s="34"/>
      <c r="H64" s="59">
        <f t="shared" si="0"/>
        <v>272000</v>
      </c>
    </row>
    <row r="65" spans="1:8" ht="15">
      <c r="A65" s="83"/>
      <c r="B65" s="84"/>
      <c r="C65" s="154">
        <v>4350</v>
      </c>
      <c r="D65" s="156" t="s">
        <v>219</v>
      </c>
      <c r="E65" s="152">
        <v>2000</v>
      </c>
      <c r="F65" s="59"/>
      <c r="G65" s="59"/>
      <c r="H65" s="59">
        <f t="shared" si="0"/>
        <v>2000</v>
      </c>
    </row>
    <row r="66" spans="1:8" ht="15">
      <c r="A66" s="83"/>
      <c r="B66" s="84"/>
      <c r="C66" s="179">
        <v>4410</v>
      </c>
      <c r="D66" s="151" t="s">
        <v>60</v>
      </c>
      <c r="E66" s="150">
        <v>24000</v>
      </c>
      <c r="F66" s="59"/>
      <c r="G66" s="59"/>
      <c r="H66" s="59">
        <f t="shared" si="0"/>
        <v>24000</v>
      </c>
    </row>
    <row r="67" spans="1:8" ht="15">
      <c r="A67" s="83"/>
      <c r="B67" s="84"/>
      <c r="C67" s="179">
        <v>4430</v>
      </c>
      <c r="D67" s="151" t="s">
        <v>61</v>
      </c>
      <c r="E67" s="152">
        <v>155000</v>
      </c>
      <c r="F67" s="59"/>
      <c r="G67" s="59"/>
      <c r="H67" s="59">
        <f t="shared" si="0"/>
        <v>155000</v>
      </c>
    </row>
    <row r="68" spans="1:8" ht="15">
      <c r="A68" s="83"/>
      <c r="B68" s="84"/>
      <c r="C68" s="179">
        <v>4440</v>
      </c>
      <c r="D68" s="151" t="s">
        <v>62</v>
      </c>
      <c r="E68" s="152">
        <v>65000</v>
      </c>
      <c r="F68" s="59"/>
      <c r="G68" s="59"/>
      <c r="H68" s="59">
        <f t="shared" si="0"/>
        <v>65000</v>
      </c>
    </row>
    <row r="69" spans="1:8" ht="15">
      <c r="A69" s="83"/>
      <c r="B69" s="84"/>
      <c r="C69" s="179">
        <v>4480</v>
      </c>
      <c r="D69" s="158" t="s">
        <v>63</v>
      </c>
      <c r="E69" s="152">
        <v>12000</v>
      </c>
      <c r="F69" s="59"/>
      <c r="G69" s="59"/>
      <c r="H69" s="59">
        <f t="shared" si="0"/>
        <v>12000</v>
      </c>
    </row>
    <row r="70" spans="1:8" ht="15">
      <c r="A70" s="83"/>
      <c r="B70" s="84"/>
      <c r="C70" s="179">
        <v>4500</v>
      </c>
      <c r="D70" s="158" t="s">
        <v>64</v>
      </c>
      <c r="E70" s="152">
        <v>4000</v>
      </c>
      <c r="F70" s="59"/>
      <c r="G70" s="59"/>
      <c r="H70" s="59">
        <f t="shared" si="0"/>
        <v>4000</v>
      </c>
    </row>
    <row r="71" spans="1:8" ht="15">
      <c r="A71" s="83"/>
      <c r="B71" s="84"/>
      <c r="C71" s="179">
        <v>6070</v>
      </c>
      <c r="D71" s="158" t="s">
        <v>140</v>
      </c>
      <c r="E71" s="152">
        <v>140000</v>
      </c>
      <c r="F71" s="61"/>
      <c r="G71" s="61"/>
      <c r="H71" s="59">
        <f>E71-F71+G71</f>
        <v>140000</v>
      </c>
    </row>
    <row r="72" spans="1:8" ht="15">
      <c r="A72" s="182"/>
      <c r="B72" s="183"/>
      <c r="C72" s="261" t="s">
        <v>45</v>
      </c>
      <c r="D72" s="262"/>
      <c r="E72" s="184">
        <f>E50-E54</f>
        <v>160000</v>
      </c>
      <c r="F72" s="64"/>
      <c r="G72" s="64"/>
      <c r="H72" s="59">
        <f t="shared" si="0"/>
        <v>160000</v>
      </c>
    </row>
    <row r="73" spans="1:8" ht="14.25">
      <c r="A73" s="188"/>
      <c r="B73" s="189"/>
      <c r="C73" s="189"/>
      <c r="D73" s="187" t="s">
        <v>46</v>
      </c>
      <c r="E73" s="148">
        <f>SUM(E53+E72)</f>
        <v>4092779</v>
      </c>
      <c r="F73" s="148">
        <f>SUM(F53+F72)</f>
        <v>0</v>
      </c>
      <c r="G73" s="148">
        <f>SUM(G53+G72)</f>
        <v>7106</v>
      </c>
      <c r="H73" s="148">
        <f>SUM(H53+H72)</f>
        <v>4099885</v>
      </c>
    </row>
  </sheetData>
  <mergeCells count="34">
    <mergeCell ref="A5:H5"/>
    <mergeCell ref="A51:C51"/>
    <mergeCell ref="D51:D52"/>
    <mergeCell ref="G6:G7"/>
    <mergeCell ref="G12:G13"/>
    <mergeCell ref="G41:G42"/>
    <mergeCell ref="G51:G52"/>
    <mergeCell ref="H6:H7"/>
    <mergeCell ref="A12:C12"/>
    <mergeCell ref="D12:D13"/>
    <mergeCell ref="D1:H1"/>
    <mergeCell ref="D2:H2"/>
    <mergeCell ref="D3:H3"/>
    <mergeCell ref="D4:H4"/>
    <mergeCell ref="F41:F42"/>
    <mergeCell ref="H12:H13"/>
    <mergeCell ref="E6:E7"/>
    <mergeCell ref="F6:F7"/>
    <mergeCell ref="E12:E13"/>
    <mergeCell ref="F12:F13"/>
    <mergeCell ref="F51:F52"/>
    <mergeCell ref="A6:C6"/>
    <mergeCell ref="D6:D7"/>
    <mergeCell ref="H51:H52"/>
    <mergeCell ref="A40:H40"/>
    <mergeCell ref="A41:C41"/>
    <mergeCell ref="D41:D42"/>
    <mergeCell ref="H41:H42"/>
    <mergeCell ref="E41:E42"/>
    <mergeCell ref="E51:E52"/>
    <mergeCell ref="C43:D43"/>
    <mergeCell ref="C49:D49"/>
    <mergeCell ref="C53:D53"/>
    <mergeCell ref="C72:D72"/>
  </mergeCells>
  <printOptions/>
  <pageMargins left="0" right="0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1" sqref="A1:E11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3" width="17.875" style="2" customWidth="1"/>
    <col min="4" max="4" width="20.125" style="2" customWidth="1"/>
    <col min="5" max="5" width="18.75390625" style="2" customWidth="1"/>
    <col min="6" max="16384" width="9.125" style="2" customWidth="1"/>
  </cols>
  <sheetData>
    <row r="1" spans="3:5" ht="12.75">
      <c r="C1" s="295" t="s">
        <v>38</v>
      </c>
      <c r="D1" s="296"/>
      <c r="E1" s="296"/>
    </row>
    <row r="2" spans="3:5" ht="14.25">
      <c r="C2" s="297" t="str">
        <f>Dane!B1</f>
        <v>do Uchwały Nr XXVII/197/2005</v>
      </c>
      <c r="D2" s="298"/>
      <c r="E2" s="298"/>
    </row>
    <row r="3" spans="3:5" ht="15">
      <c r="C3" s="299" t="s">
        <v>14</v>
      </c>
      <c r="D3" s="300"/>
      <c r="E3" s="300"/>
    </row>
    <row r="4" spans="3:5" ht="12.75">
      <c r="C4" s="283" t="str">
        <f>Dane!B2</f>
        <v>z dnia 30 czerwca 2005 roku</v>
      </c>
      <c r="D4" s="296"/>
      <c r="E4" s="296"/>
    </row>
    <row r="5" spans="1:5" ht="18">
      <c r="A5" s="286" t="s">
        <v>85</v>
      </c>
      <c r="B5" s="287"/>
      <c r="C5" s="287"/>
      <c r="D5" s="287"/>
      <c r="E5" s="287"/>
    </row>
    <row r="6" spans="1:5" ht="18.75" thickBot="1">
      <c r="A6" s="286" t="s">
        <v>133</v>
      </c>
      <c r="B6" s="287"/>
      <c r="C6" s="287"/>
      <c r="D6" s="287"/>
      <c r="E6" s="287"/>
    </row>
    <row r="7" spans="1:5" ht="18">
      <c r="A7" s="288" t="s">
        <v>15</v>
      </c>
      <c r="B7" s="290" t="s">
        <v>71</v>
      </c>
      <c r="C7" s="292" t="s">
        <v>65</v>
      </c>
      <c r="D7" s="292" t="s">
        <v>66</v>
      </c>
      <c r="E7" s="294"/>
    </row>
    <row r="8" spans="1:5" ht="12.75">
      <c r="A8" s="289"/>
      <c r="B8" s="291"/>
      <c r="C8" s="293"/>
      <c r="D8" s="33" t="s">
        <v>67</v>
      </c>
      <c r="E8" s="37" t="s">
        <v>68</v>
      </c>
    </row>
    <row r="9" spans="1:5" ht="12.75">
      <c r="A9" s="38">
        <v>1</v>
      </c>
      <c r="B9" s="33">
        <v>2</v>
      </c>
      <c r="C9" s="33">
        <v>3</v>
      </c>
      <c r="D9" s="33">
        <v>4</v>
      </c>
      <c r="E9" s="37">
        <v>5</v>
      </c>
    </row>
    <row r="10" spans="1:5" ht="23.25">
      <c r="A10" s="39"/>
      <c r="B10" s="40" t="s">
        <v>46</v>
      </c>
      <c r="C10" s="41">
        <f>SUM(C11)</f>
        <v>483885</v>
      </c>
      <c r="D10" s="41">
        <f>SUM(D11)</f>
        <v>0</v>
      </c>
      <c r="E10" s="42">
        <f>SUM(E11)</f>
        <v>0</v>
      </c>
    </row>
    <row r="11" spans="1:5" ht="30.75" thickBot="1">
      <c r="A11" s="43" t="s">
        <v>69</v>
      </c>
      <c r="B11" s="44" t="s">
        <v>70</v>
      </c>
      <c r="C11" s="45">
        <f>SUM('ZB-MZK'!H48:H48)</f>
        <v>483885</v>
      </c>
      <c r="D11" s="45">
        <v>0</v>
      </c>
      <c r="E11" s="46">
        <v>0</v>
      </c>
    </row>
  </sheetData>
  <mergeCells count="10">
    <mergeCell ref="C1:E1"/>
    <mergeCell ref="C2:E2"/>
    <mergeCell ref="C3:E3"/>
    <mergeCell ref="C4:E4"/>
    <mergeCell ref="A5:E5"/>
    <mergeCell ref="A6:E6"/>
    <mergeCell ref="A7:A8"/>
    <mergeCell ref="B7:B8"/>
    <mergeCell ref="C7:C8"/>
    <mergeCell ref="D7:E7"/>
  </mergeCells>
  <printOptions/>
  <pageMargins left="0.984251968503937" right="0" top="0.3937007874015748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workbookViewId="0" topLeftCell="A1">
      <selection activeCell="N55" sqref="A1:N55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118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305" t="s">
        <v>181</v>
      </c>
      <c r="J1" s="306"/>
      <c r="K1" s="306"/>
      <c r="L1" s="306"/>
      <c r="M1" s="306"/>
      <c r="N1" s="306"/>
    </row>
    <row r="2" spans="9:14" ht="12.75">
      <c r="I2" s="307" t="str">
        <f>Dane!B1</f>
        <v>do Uchwały Nr XXVII/197/2005</v>
      </c>
      <c r="J2" s="306"/>
      <c r="K2" s="306"/>
      <c r="L2" s="306"/>
      <c r="M2" s="306"/>
      <c r="N2" s="306"/>
    </row>
    <row r="3" spans="9:14" ht="15">
      <c r="I3" s="308" t="s">
        <v>14</v>
      </c>
      <c r="J3" s="309"/>
      <c r="K3" s="309"/>
      <c r="L3" s="309"/>
      <c r="M3" s="309"/>
      <c r="N3" s="309"/>
    </row>
    <row r="4" spans="9:14" ht="12.75">
      <c r="I4" s="307" t="str">
        <f>Dane!B2</f>
        <v>z dnia 30 czerwca 2005 roku</v>
      </c>
      <c r="J4" s="306"/>
      <c r="K4" s="306"/>
      <c r="L4" s="306"/>
      <c r="M4" s="306"/>
      <c r="N4" s="306"/>
    </row>
    <row r="5" spans="2:13" ht="18.75">
      <c r="B5" s="249" t="s">
        <v>105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</row>
    <row r="6" s="215" customFormat="1" ht="9.75" customHeight="1">
      <c r="E6" s="216"/>
    </row>
    <row r="7" spans="1:14" ht="22.5" customHeight="1">
      <c r="A7" s="250" t="s">
        <v>1</v>
      </c>
      <c r="B7" s="251"/>
      <c r="C7" s="251"/>
      <c r="D7" s="252" t="s">
        <v>20</v>
      </c>
      <c r="E7" s="160" t="s">
        <v>106</v>
      </c>
      <c r="F7" s="251" t="s">
        <v>107</v>
      </c>
      <c r="G7" s="253" t="s">
        <v>108</v>
      </c>
      <c r="H7" s="254" t="s">
        <v>109</v>
      </c>
      <c r="I7" s="253" t="s">
        <v>110</v>
      </c>
      <c r="J7" s="255" t="s">
        <v>111</v>
      </c>
      <c r="K7" s="256"/>
      <c r="L7" s="256"/>
      <c r="M7" s="257"/>
      <c r="N7" s="252" t="s">
        <v>21</v>
      </c>
    </row>
    <row r="8" spans="1:14" ht="22.5" customHeight="1">
      <c r="A8" s="163" t="s">
        <v>3</v>
      </c>
      <c r="B8" s="163" t="s">
        <v>22</v>
      </c>
      <c r="C8" s="163" t="s">
        <v>7</v>
      </c>
      <c r="D8" s="252"/>
      <c r="E8" s="164" t="s">
        <v>23</v>
      </c>
      <c r="F8" s="251"/>
      <c r="G8" s="253"/>
      <c r="H8" s="254"/>
      <c r="I8" s="253"/>
      <c r="J8" s="165" t="s">
        <v>112</v>
      </c>
      <c r="K8" s="165" t="s">
        <v>113</v>
      </c>
      <c r="L8" s="165" t="s">
        <v>76</v>
      </c>
      <c r="M8" s="165" t="s">
        <v>114</v>
      </c>
      <c r="N8" s="252"/>
    </row>
    <row r="9" spans="1:14" ht="14.25" customHeight="1">
      <c r="A9" s="159">
        <v>1</v>
      </c>
      <c r="B9" s="159">
        <v>2</v>
      </c>
      <c r="C9" s="159">
        <v>3</v>
      </c>
      <c r="D9" s="159">
        <v>4</v>
      </c>
      <c r="E9" s="159">
        <v>5</v>
      </c>
      <c r="F9" s="159">
        <v>6</v>
      </c>
      <c r="G9" s="159">
        <v>7</v>
      </c>
      <c r="H9" s="159">
        <v>8</v>
      </c>
      <c r="I9" s="159">
        <v>9</v>
      </c>
      <c r="J9" s="33">
        <v>10</v>
      </c>
      <c r="K9" s="33">
        <v>11</v>
      </c>
      <c r="L9" s="33">
        <v>12</v>
      </c>
      <c r="M9" s="33">
        <v>13</v>
      </c>
      <c r="N9" s="159">
        <v>14</v>
      </c>
    </row>
    <row r="10" spans="1:14" s="118" customFormat="1" ht="20.25" customHeight="1">
      <c r="A10" s="166"/>
      <c r="B10" s="244" t="s">
        <v>24</v>
      </c>
      <c r="C10" s="245"/>
      <c r="D10" s="245"/>
      <c r="E10" s="167"/>
      <c r="F10" s="168">
        <f aca="true" t="shared" si="0" ref="F10:M10">SUM(F11+F33)</f>
        <v>1413203</v>
      </c>
      <c r="G10" s="168">
        <f t="shared" si="0"/>
        <v>24572567</v>
      </c>
      <c r="H10" s="168">
        <f t="shared" si="0"/>
        <v>4284767</v>
      </c>
      <c r="I10" s="168">
        <f t="shared" si="0"/>
        <v>20287800</v>
      </c>
      <c r="J10" s="169">
        <f t="shared" si="0"/>
        <v>3453767</v>
      </c>
      <c r="K10" s="169">
        <f t="shared" si="0"/>
        <v>0</v>
      </c>
      <c r="L10" s="169">
        <f t="shared" si="0"/>
        <v>0</v>
      </c>
      <c r="M10" s="169">
        <f t="shared" si="0"/>
        <v>831000</v>
      </c>
      <c r="N10" s="170"/>
    </row>
    <row r="11" spans="1:14" ht="20.25" customHeight="1">
      <c r="A11" s="171" t="s">
        <v>25</v>
      </c>
      <c r="B11" s="246" t="s">
        <v>26</v>
      </c>
      <c r="C11" s="247"/>
      <c r="D11" s="247"/>
      <c r="E11" s="248"/>
      <c r="F11" s="150">
        <f aca="true" t="shared" si="1" ref="F11:M11">SUM(F12:F32)</f>
        <v>894500</v>
      </c>
      <c r="G11" s="150">
        <f t="shared" si="1"/>
        <v>1960967</v>
      </c>
      <c r="H11" s="150">
        <f t="shared" si="1"/>
        <v>1960967</v>
      </c>
      <c r="I11" s="150">
        <f t="shared" si="1"/>
        <v>0</v>
      </c>
      <c r="J11" s="172">
        <f t="shared" si="1"/>
        <v>1960967</v>
      </c>
      <c r="K11" s="172">
        <f t="shared" si="1"/>
        <v>0</v>
      </c>
      <c r="L11" s="172">
        <f t="shared" si="1"/>
        <v>0</v>
      </c>
      <c r="M11" s="172">
        <f t="shared" si="1"/>
        <v>0</v>
      </c>
      <c r="N11" s="173"/>
    </row>
    <row r="12" spans="1:14" s="123" customFormat="1" ht="18" customHeight="1">
      <c r="A12" s="136" t="s">
        <v>242</v>
      </c>
      <c r="B12" s="136" t="s">
        <v>243</v>
      </c>
      <c r="C12" s="137">
        <v>6050</v>
      </c>
      <c r="D12" s="158" t="s">
        <v>244</v>
      </c>
      <c r="E12" s="162">
        <v>2005</v>
      </c>
      <c r="F12" s="124">
        <v>0</v>
      </c>
      <c r="G12" s="155">
        <v>16000</v>
      </c>
      <c r="H12" s="124">
        <v>16000</v>
      </c>
      <c r="I12" s="124">
        <f aca="true" t="shared" si="2" ref="I12:I32">G12-H12</f>
        <v>0</v>
      </c>
      <c r="J12" s="221">
        <f aca="true" t="shared" si="3" ref="J12:J32">H12-K12-L12-M12</f>
        <v>16000</v>
      </c>
      <c r="K12" s="221">
        <v>0</v>
      </c>
      <c r="L12" s="221">
        <v>0</v>
      </c>
      <c r="M12" s="221">
        <v>0</v>
      </c>
      <c r="N12" s="222" t="s">
        <v>207</v>
      </c>
    </row>
    <row r="13" spans="1:14" s="123" customFormat="1" ht="18" customHeight="1">
      <c r="A13" s="136">
        <v>600</v>
      </c>
      <c r="B13" s="136">
        <v>60016</v>
      </c>
      <c r="C13" s="137">
        <v>6050</v>
      </c>
      <c r="D13" s="158" t="s">
        <v>28</v>
      </c>
      <c r="E13" s="162" t="s">
        <v>30</v>
      </c>
      <c r="F13" s="124">
        <v>87500</v>
      </c>
      <c r="G13" s="155">
        <v>12500</v>
      </c>
      <c r="H13" s="124">
        <v>12500</v>
      </c>
      <c r="I13" s="124">
        <f t="shared" si="2"/>
        <v>0</v>
      </c>
      <c r="J13" s="221">
        <f t="shared" si="3"/>
        <v>12500</v>
      </c>
      <c r="K13" s="221">
        <v>0</v>
      </c>
      <c r="L13" s="221">
        <v>0</v>
      </c>
      <c r="M13" s="221">
        <v>0</v>
      </c>
      <c r="N13" s="222" t="s">
        <v>87</v>
      </c>
    </row>
    <row r="14" spans="1:14" ht="33.75">
      <c r="A14" s="136">
        <v>600</v>
      </c>
      <c r="B14" s="136">
        <v>60016</v>
      </c>
      <c r="C14" s="137">
        <v>6050</v>
      </c>
      <c r="D14" s="175" t="s">
        <v>78</v>
      </c>
      <c r="E14" s="162" t="s">
        <v>30</v>
      </c>
      <c r="F14" s="124">
        <v>212000</v>
      </c>
      <c r="G14" s="155">
        <v>33400</v>
      </c>
      <c r="H14" s="124">
        <v>33400</v>
      </c>
      <c r="I14" s="124">
        <f t="shared" si="2"/>
        <v>0</v>
      </c>
      <c r="J14" s="221">
        <f t="shared" si="3"/>
        <v>33400</v>
      </c>
      <c r="K14" s="221">
        <v>0</v>
      </c>
      <c r="L14" s="221">
        <v>0</v>
      </c>
      <c r="M14" s="221">
        <v>0</v>
      </c>
      <c r="N14" s="222" t="s">
        <v>87</v>
      </c>
    </row>
    <row r="15" spans="1:14" ht="22.5">
      <c r="A15" s="136">
        <v>600</v>
      </c>
      <c r="B15" s="136">
        <v>60016</v>
      </c>
      <c r="C15" s="137">
        <v>6050</v>
      </c>
      <c r="D15" s="158" t="s">
        <v>29</v>
      </c>
      <c r="E15" s="162" t="s">
        <v>30</v>
      </c>
      <c r="F15" s="124">
        <v>189000</v>
      </c>
      <c r="G15" s="155">
        <v>37100</v>
      </c>
      <c r="H15" s="124">
        <v>37100</v>
      </c>
      <c r="I15" s="124">
        <f t="shared" si="2"/>
        <v>0</v>
      </c>
      <c r="J15" s="221">
        <f t="shared" si="3"/>
        <v>37100</v>
      </c>
      <c r="K15" s="221">
        <v>0</v>
      </c>
      <c r="L15" s="221">
        <v>0</v>
      </c>
      <c r="M15" s="221">
        <v>0</v>
      </c>
      <c r="N15" s="222" t="s">
        <v>87</v>
      </c>
    </row>
    <row r="16" spans="1:14" ht="22.5">
      <c r="A16" s="136">
        <v>600</v>
      </c>
      <c r="B16" s="136">
        <v>60016</v>
      </c>
      <c r="C16" s="137">
        <v>6050</v>
      </c>
      <c r="D16" s="158" t="s">
        <v>80</v>
      </c>
      <c r="E16" s="161" t="s">
        <v>30</v>
      </c>
      <c r="F16" s="155">
        <v>101000</v>
      </c>
      <c r="G16" s="155">
        <v>372000</v>
      </c>
      <c r="H16" s="124">
        <v>372000</v>
      </c>
      <c r="I16" s="124">
        <f t="shared" si="2"/>
        <v>0</v>
      </c>
      <c r="J16" s="221">
        <f t="shared" si="3"/>
        <v>372000</v>
      </c>
      <c r="K16" s="221">
        <v>0</v>
      </c>
      <c r="L16" s="221">
        <v>0</v>
      </c>
      <c r="M16" s="221">
        <v>0</v>
      </c>
      <c r="N16" s="222" t="s">
        <v>115</v>
      </c>
    </row>
    <row r="17" spans="1:14" ht="22.5">
      <c r="A17" s="136">
        <v>600</v>
      </c>
      <c r="B17" s="136">
        <v>60016</v>
      </c>
      <c r="C17" s="137">
        <v>6050</v>
      </c>
      <c r="D17" s="158" t="s">
        <v>255</v>
      </c>
      <c r="E17" s="161">
        <v>2005</v>
      </c>
      <c r="F17" s="155"/>
      <c r="G17" s="155">
        <v>11000</v>
      </c>
      <c r="H17" s="124">
        <v>11000</v>
      </c>
      <c r="I17" s="124">
        <f>G17-H17</f>
        <v>0</v>
      </c>
      <c r="J17" s="221">
        <f>H17-K17-L17-M17</f>
        <v>11000</v>
      </c>
      <c r="K17" s="221">
        <v>0</v>
      </c>
      <c r="L17" s="221">
        <v>0</v>
      </c>
      <c r="M17" s="221">
        <v>0</v>
      </c>
      <c r="N17" s="222"/>
    </row>
    <row r="18" spans="1:14" ht="22.5">
      <c r="A18" s="136">
        <v>600</v>
      </c>
      <c r="B18" s="136">
        <v>60016</v>
      </c>
      <c r="C18" s="137">
        <v>6050</v>
      </c>
      <c r="D18" s="158" t="s">
        <v>116</v>
      </c>
      <c r="E18" s="161" t="s">
        <v>30</v>
      </c>
      <c r="F18" s="155">
        <v>298000</v>
      </c>
      <c r="G18" s="155">
        <v>820000</v>
      </c>
      <c r="H18" s="124">
        <v>820000</v>
      </c>
      <c r="I18" s="124">
        <f t="shared" si="2"/>
        <v>0</v>
      </c>
      <c r="J18" s="221">
        <f t="shared" si="3"/>
        <v>820000</v>
      </c>
      <c r="K18" s="221">
        <v>0</v>
      </c>
      <c r="L18" s="221">
        <v>0</v>
      </c>
      <c r="M18" s="221">
        <v>0</v>
      </c>
      <c r="N18" s="222" t="s">
        <v>87</v>
      </c>
    </row>
    <row r="19" spans="1:14" ht="22.5">
      <c r="A19" s="136">
        <v>600</v>
      </c>
      <c r="B19" s="136">
        <v>60016</v>
      </c>
      <c r="C19" s="137">
        <v>6050</v>
      </c>
      <c r="D19" s="158" t="s">
        <v>31</v>
      </c>
      <c r="E19" s="161" t="s">
        <v>30</v>
      </c>
      <c r="F19" s="155">
        <v>4000</v>
      </c>
      <c r="G19" s="155">
        <v>15000</v>
      </c>
      <c r="H19" s="124">
        <v>15000</v>
      </c>
      <c r="I19" s="124">
        <f t="shared" si="2"/>
        <v>0</v>
      </c>
      <c r="J19" s="221">
        <f t="shared" si="3"/>
        <v>15000</v>
      </c>
      <c r="K19" s="221">
        <v>0</v>
      </c>
      <c r="L19" s="221">
        <v>0</v>
      </c>
      <c r="M19" s="221">
        <v>0</v>
      </c>
      <c r="N19" s="222"/>
    </row>
    <row r="20" spans="1:14" ht="22.5">
      <c r="A20" s="136">
        <v>600</v>
      </c>
      <c r="B20" s="136">
        <v>60016</v>
      </c>
      <c r="C20" s="137">
        <v>6050</v>
      </c>
      <c r="D20" s="158" t="s">
        <v>33</v>
      </c>
      <c r="E20" s="161" t="s">
        <v>30</v>
      </c>
      <c r="F20" s="155">
        <v>3000</v>
      </c>
      <c r="G20" s="155">
        <v>117000</v>
      </c>
      <c r="H20" s="124">
        <v>117000</v>
      </c>
      <c r="I20" s="124">
        <f t="shared" si="2"/>
        <v>0</v>
      </c>
      <c r="J20" s="221">
        <f t="shared" si="3"/>
        <v>117000</v>
      </c>
      <c r="K20" s="221">
        <v>0</v>
      </c>
      <c r="L20" s="221">
        <v>0</v>
      </c>
      <c r="M20" s="221">
        <v>0</v>
      </c>
      <c r="N20" s="222" t="s">
        <v>217</v>
      </c>
    </row>
    <row r="21" spans="1:14" ht="22.5">
      <c r="A21" s="136">
        <v>600</v>
      </c>
      <c r="B21" s="137">
        <v>60016</v>
      </c>
      <c r="C21" s="137">
        <v>6050</v>
      </c>
      <c r="D21" s="158" t="s">
        <v>247</v>
      </c>
      <c r="E21" s="162">
        <v>2005</v>
      </c>
      <c r="F21" s="155">
        <v>0</v>
      </c>
      <c r="G21" s="155">
        <v>25000</v>
      </c>
      <c r="H21" s="124">
        <v>25000</v>
      </c>
      <c r="I21" s="124">
        <f t="shared" si="2"/>
        <v>0</v>
      </c>
      <c r="J21" s="221">
        <f t="shared" si="3"/>
        <v>25000</v>
      </c>
      <c r="K21" s="221">
        <v>0</v>
      </c>
      <c r="L21" s="221">
        <v>0</v>
      </c>
      <c r="M21" s="221">
        <v>0</v>
      </c>
      <c r="N21" s="222"/>
    </row>
    <row r="22" spans="1:14" ht="12.75">
      <c r="A22" s="137">
        <v>600</v>
      </c>
      <c r="B22" s="137">
        <v>60016</v>
      </c>
      <c r="C22" s="137">
        <v>6050</v>
      </c>
      <c r="D22" s="158" t="s">
        <v>149</v>
      </c>
      <c r="E22" s="162">
        <v>2005</v>
      </c>
      <c r="F22" s="155">
        <v>0</v>
      </c>
      <c r="G22" s="155">
        <v>129000</v>
      </c>
      <c r="H22" s="124">
        <v>129000</v>
      </c>
      <c r="I22" s="124">
        <f t="shared" si="2"/>
        <v>0</v>
      </c>
      <c r="J22" s="221">
        <f t="shared" si="3"/>
        <v>129000</v>
      </c>
      <c r="K22" s="221">
        <v>0</v>
      </c>
      <c r="L22" s="221">
        <v>0</v>
      </c>
      <c r="M22" s="221">
        <v>0</v>
      </c>
      <c r="N22" s="222"/>
    </row>
    <row r="23" spans="1:14" ht="22.5">
      <c r="A23" s="137">
        <v>600</v>
      </c>
      <c r="B23" s="137">
        <v>60016</v>
      </c>
      <c r="C23" s="137">
        <v>6050</v>
      </c>
      <c r="D23" s="158" t="s">
        <v>117</v>
      </c>
      <c r="E23" s="162">
        <v>2005</v>
      </c>
      <c r="F23" s="155">
        <v>0</v>
      </c>
      <c r="G23" s="155">
        <v>194500</v>
      </c>
      <c r="H23" s="124">
        <v>194500</v>
      </c>
      <c r="I23" s="124">
        <f t="shared" si="2"/>
        <v>0</v>
      </c>
      <c r="J23" s="221">
        <f t="shared" si="3"/>
        <v>194500</v>
      </c>
      <c r="K23" s="221">
        <v>0</v>
      </c>
      <c r="L23" s="221">
        <v>0</v>
      </c>
      <c r="M23" s="221">
        <v>0</v>
      </c>
      <c r="N23" s="222" t="s">
        <v>218</v>
      </c>
    </row>
    <row r="24" spans="1:14" ht="22.5">
      <c r="A24" s="136">
        <v>750</v>
      </c>
      <c r="B24" s="136">
        <v>75023</v>
      </c>
      <c r="C24" s="137">
        <v>6060</v>
      </c>
      <c r="D24" s="158" t="s">
        <v>118</v>
      </c>
      <c r="E24" s="162">
        <v>2005</v>
      </c>
      <c r="F24" s="155">
        <v>0</v>
      </c>
      <c r="G24" s="155">
        <v>62285</v>
      </c>
      <c r="H24" s="124">
        <v>62285</v>
      </c>
      <c r="I24" s="124">
        <f t="shared" si="2"/>
        <v>0</v>
      </c>
      <c r="J24" s="221">
        <f t="shared" si="3"/>
        <v>62285</v>
      </c>
      <c r="K24" s="221">
        <v>0</v>
      </c>
      <c r="L24" s="221">
        <v>0</v>
      </c>
      <c r="M24" s="221">
        <v>0</v>
      </c>
      <c r="N24" s="222"/>
    </row>
    <row r="25" spans="1:14" ht="22.5">
      <c r="A25" s="137">
        <v>754</v>
      </c>
      <c r="B25" s="137">
        <v>75414</v>
      </c>
      <c r="C25" s="137">
        <v>6050</v>
      </c>
      <c r="D25" s="158" t="s">
        <v>155</v>
      </c>
      <c r="E25" s="162">
        <v>2005</v>
      </c>
      <c r="F25" s="155">
        <v>0</v>
      </c>
      <c r="G25" s="155">
        <v>4449</v>
      </c>
      <c r="H25" s="124">
        <v>4449</v>
      </c>
      <c r="I25" s="124">
        <f t="shared" si="2"/>
        <v>0</v>
      </c>
      <c r="J25" s="221">
        <f t="shared" si="3"/>
        <v>4449</v>
      </c>
      <c r="K25" s="221">
        <v>0</v>
      </c>
      <c r="L25" s="221">
        <v>0</v>
      </c>
      <c r="M25" s="221">
        <v>0</v>
      </c>
      <c r="N25" s="222"/>
    </row>
    <row r="26" spans="1:14" ht="22.5">
      <c r="A26" s="137">
        <v>754</v>
      </c>
      <c r="B26" s="137">
        <v>75414</v>
      </c>
      <c r="C26" s="137">
        <v>6060</v>
      </c>
      <c r="D26" s="158" t="s">
        <v>154</v>
      </c>
      <c r="E26" s="162">
        <v>2005</v>
      </c>
      <c r="F26" s="155">
        <v>0</v>
      </c>
      <c r="G26" s="155">
        <v>5551</v>
      </c>
      <c r="H26" s="124">
        <v>5551</v>
      </c>
      <c r="I26" s="124">
        <f t="shared" si="2"/>
        <v>0</v>
      </c>
      <c r="J26" s="221">
        <f t="shared" si="3"/>
        <v>5551</v>
      </c>
      <c r="K26" s="221">
        <v>0</v>
      </c>
      <c r="L26" s="221">
        <v>0</v>
      </c>
      <c r="M26" s="221">
        <v>0</v>
      </c>
      <c r="N26" s="222"/>
    </row>
    <row r="27" spans="1:14" ht="12.75">
      <c r="A27" s="137">
        <v>801</v>
      </c>
      <c r="B27" s="137">
        <v>80104</v>
      </c>
      <c r="C27" s="137">
        <v>6050</v>
      </c>
      <c r="D27" s="158" t="s">
        <v>226</v>
      </c>
      <c r="E27" s="162">
        <v>2005</v>
      </c>
      <c r="F27" s="155">
        <v>0</v>
      </c>
      <c r="G27" s="155">
        <v>32000</v>
      </c>
      <c r="H27" s="124">
        <v>32000</v>
      </c>
      <c r="I27" s="124">
        <f t="shared" si="2"/>
        <v>0</v>
      </c>
      <c r="J27" s="221">
        <f t="shared" si="3"/>
        <v>32000</v>
      </c>
      <c r="K27" s="221">
        <v>0</v>
      </c>
      <c r="L27" s="221">
        <v>0</v>
      </c>
      <c r="M27" s="221">
        <v>0</v>
      </c>
      <c r="N27" s="222"/>
    </row>
    <row r="28" spans="1:14" ht="12.75">
      <c r="A28" s="137">
        <v>852</v>
      </c>
      <c r="B28" s="137">
        <v>85219</v>
      </c>
      <c r="C28" s="137">
        <v>6060</v>
      </c>
      <c r="D28" s="158" t="s">
        <v>139</v>
      </c>
      <c r="E28" s="162">
        <v>2005</v>
      </c>
      <c r="F28" s="155">
        <v>0</v>
      </c>
      <c r="G28" s="155">
        <v>4500</v>
      </c>
      <c r="H28" s="124">
        <v>4500</v>
      </c>
      <c r="I28" s="124">
        <f t="shared" si="2"/>
        <v>0</v>
      </c>
      <c r="J28" s="221">
        <f t="shared" si="3"/>
        <v>4500</v>
      </c>
      <c r="K28" s="221">
        <v>0</v>
      </c>
      <c r="L28" s="221">
        <v>0</v>
      </c>
      <c r="M28" s="221">
        <v>0</v>
      </c>
      <c r="N28" s="222"/>
    </row>
    <row r="29" spans="1:14" ht="22.5">
      <c r="A29" s="136">
        <v>900</v>
      </c>
      <c r="B29" s="136">
        <v>90095</v>
      </c>
      <c r="C29" s="137">
        <v>6050</v>
      </c>
      <c r="D29" s="158" t="s">
        <v>206</v>
      </c>
      <c r="E29" s="161">
        <v>2005</v>
      </c>
      <c r="F29" s="155">
        <v>0</v>
      </c>
      <c r="G29" s="155">
        <v>15000</v>
      </c>
      <c r="H29" s="124">
        <v>15000</v>
      </c>
      <c r="I29" s="124">
        <f t="shared" si="2"/>
        <v>0</v>
      </c>
      <c r="J29" s="221">
        <f t="shared" si="3"/>
        <v>15000</v>
      </c>
      <c r="K29" s="221">
        <v>0</v>
      </c>
      <c r="L29" s="221">
        <v>0</v>
      </c>
      <c r="M29" s="221">
        <v>0</v>
      </c>
      <c r="N29" s="222" t="s">
        <v>207</v>
      </c>
    </row>
    <row r="30" spans="1:14" ht="22.5">
      <c r="A30" s="136">
        <v>900</v>
      </c>
      <c r="B30" s="136">
        <v>90095</v>
      </c>
      <c r="C30" s="137">
        <v>6050</v>
      </c>
      <c r="D30" s="158" t="s">
        <v>276</v>
      </c>
      <c r="E30" s="161">
        <v>2005</v>
      </c>
      <c r="F30" s="155">
        <v>0</v>
      </c>
      <c r="G30" s="155">
        <v>43000</v>
      </c>
      <c r="H30" s="124">
        <v>43000</v>
      </c>
      <c r="I30" s="124">
        <f t="shared" si="2"/>
        <v>0</v>
      </c>
      <c r="J30" s="221">
        <f t="shared" si="3"/>
        <v>43000</v>
      </c>
      <c r="K30" s="221">
        <v>0</v>
      </c>
      <c r="L30" s="221">
        <v>0</v>
      </c>
      <c r="M30" s="221">
        <v>0</v>
      </c>
      <c r="N30" s="222" t="s">
        <v>207</v>
      </c>
    </row>
    <row r="31" spans="1:14" ht="12.75">
      <c r="A31" s="137">
        <v>900</v>
      </c>
      <c r="B31" s="137">
        <v>90095</v>
      </c>
      <c r="C31" s="137">
        <v>6050</v>
      </c>
      <c r="D31" s="158" t="s">
        <v>235</v>
      </c>
      <c r="E31" s="162">
        <v>2005</v>
      </c>
      <c r="F31" s="155">
        <v>0</v>
      </c>
      <c r="G31" s="155">
        <v>10700</v>
      </c>
      <c r="H31" s="124">
        <v>10700</v>
      </c>
      <c r="I31" s="124">
        <f t="shared" si="2"/>
        <v>0</v>
      </c>
      <c r="J31" s="221">
        <f t="shared" si="3"/>
        <v>10700</v>
      </c>
      <c r="K31" s="221">
        <v>0</v>
      </c>
      <c r="L31" s="221">
        <v>0</v>
      </c>
      <c r="M31" s="221">
        <v>0</v>
      </c>
      <c r="N31" s="222"/>
    </row>
    <row r="32" spans="1:14" ht="20.25" customHeight="1">
      <c r="A32" s="137">
        <v>921</v>
      </c>
      <c r="B32" s="137">
        <v>92116</v>
      </c>
      <c r="C32" s="137">
        <v>6060</v>
      </c>
      <c r="D32" s="158" t="s">
        <v>139</v>
      </c>
      <c r="E32" s="162">
        <v>2005</v>
      </c>
      <c r="F32" s="155">
        <v>0</v>
      </c>
      <c r="G32" s="155">
        <v>982</v>
      </c>
      <c r="H32" s="124">
        <v>982</v>
      </c>
      <c r="I32" s="124">
        <f t="shared" si="2"/>
        <v>0</v>
      </c>
      <c r="J32" s="221">
        <f t="shared" si="3"/>
        <v>982</v>
      </c>
      <c r="K32" s="221">
        <v>0</v>
      </c>
      <c r="L32" s="221">
        <v>0</v>
      </c>
      <c r="M32" s="221">
        <v>0</v>
      </c>
      <c r="N32" s="222"/>
    </row>
    <row r="33" spans="1:14" ht="20.25">
      <c r="A33" s="171" t="s">
        <v>12</v>
      </c>
      <c r="B33" s="246" t="s">
        <v>27</v>
      </c>
      <c r="C33" s="247"/>
      <c r="D33" s="247"/>
      <c r="E33" s="248"/>
      <c r="F33" s="150">
        <f aca="true" t="shared" si="4" ref="F33:M33">SUM(F34:F55)</f>
        <v>518703</v>
      </c>
      <c r="G33" s="150">
        <f t="shared" si="4"/>
        <v>22611600</v>
      </c>
      <c r="H33" s="220">
        <f t="shared" si="4"/>
        <v>2323800</v>
      </c>
      <c r="I33" s="220">
        <f t="shared" si="4"/>
        <v>20287800</v>
      </c>
      <c r="J33" s="223">
        <f t="shared" si="4"/>
        <v>1492800</v>
      </c>
      <c r="K33" s="223">
        <f t="shared" si="4"/>
        <v>0</v>
      </c>
      <c r="L33" s="223">
        <f t="shared" si="4"/>
        <v>0</v>
      </c>
      <c r="M33" s="223">
        <f t="shared" si="4"/>
        <v>831000</v>
      </c>
      <c r="N33" s="222"/>
    </row>
    <row r="34" spans="1:14" ht="22.5">
      <c r="A34" s="136" t="s">
        <v>242</v>
      </c>
      <c r="B34" s="136" t="s">
        <v>243</v>
      </c>
      <c r="C34" s="137">
        <v>6050</v>
      </c>
      <c r="D34" s="158" t="s">
        <v>264</v>
      </c>
      <c r="E34" s="161" t="s">
        <v>265</v>
      </c>
      <c r="F34" s="155">
        <v>0</v>
      </c>
      <c r="G34" s="155">
        <v>300000</v>
      </c>
      <c r="H34" s="124">
        <v>0</v>
      </c>
      <c r="I34" s="124">
        <f aca="true" t="shared" si="5" ref="I34:I48">G34-H34</f>
        <v>300000</v>
      </c>
      <c r="J34" s="221">
        <f aca="true" t="shared" si="6" ref="J34:J48">H34-K34-L34-M34</f>
        <v>0</v>
      </c>
      <c r="K34" s="221">
        <v>0</v>
      </c>
      <c r="L34" s="221">
        <v>0</v>
      </c>
      <c r="M34" s="221">
        <v>0</v>
      </c>
      <c r="N34" s="222"/>
    </row>
    <row r="35" spans="1:14" ht="22.5">
      <c r="A35" s="136">
        <v>600</v>
      </c>
      <c r="B35" s="136">
        <v>60016</v>
      </c>
      <c r="C35" s="137">
        <v>6050</v>
      </c>
      <c r="D35" s="158" t="s">
        <v>119</v>
      </c>
      <c r="E35" s="161" t="s">
        <v>79</v>
      </c>
      <c r="F35" s="155">
        <v>456000</v>
      </c>
      <c r="G35" s="155">
        <v>1600000</v>
      </c>
      <c r="H35" s="124">
        <v>791500</v>
      </c>
      <c r="I35" s="124">
        <f t="shared" si="5"/>
        <v>808500</v>
      </c>
      <c r="J35" s="221">
        <f t="shared" si="6"/>
        <v>200500</v>
      </c>
      <c r="K35" s="221">
        <v>0</v>
      </c>
      <c r="L35" s="221">
        <v>0</v>
      </c>
      <c r="M35" s="221">
        <v>591000</v>
      </c>
      <c r="N35" s="222" t="s">
        <v>87</v>
      </c>
    </row>
    <row r="36" spans="1:14" ht="22.5">
      <c r="A36" s="137">
        <v>600</v>
      </c>
      <c r="B36" s="137">
        <v>60016</v>
      </c>
      <c r="C36" s="137">
        <v>6050</v>
      </c>
      <c r="D36" s="158" t="s">
        <v>120</v>
      </c>
      <c r="E36" s="161" t="s">
        <v>121</v>
      </c>
      <c r="F36" s="155">
        <v>0</v>
      </c>
      <c r="G36" s="155">
        <v>400000</v>
      </c>
      <c r="H36" s="124">
        <v>25000</v>
      </c>
      <c r="I36" s="124">
        <f t="shared" si="5"/>
        <v>375000</v>
      </c>
      <c r="J36" s="221">
        <f t="shared" si="6"/>
        <v>25000</v>
      </c>
      <c r="K36" s="221">
        <v>0</v>
      </c>
      <c r="L36" s="221">
        <v>0</v>
      </c>
      <c r="M36" s="221">
        <v>0</v>
      </c>
      <c r="N36" s="222"/>
    </row>
    <row r="37" spans="1:14" ht="22.5">
      <c r="A37" s="137">
        <v>600</v>
      </c>
      <c r="B37" s="137">
        <v>60016</v>
      </c>
      <c r="C37" s="137">
        <v>6050</v>
      </c>
      <c r="D37" s="158" t="s">
        <v>122</v>
      </c>
      <c r="E37" s="161" t="s">
        <v>123</v>
      </c>
      <c r="F37" s="155">
        <v>0</v>
      </c>
      <c r="G37" s="155">
        <v>700000</v>
      </c>
      <c r="H37" s="124">
        <v>25000</v>
      </c>
      <c r="I37" s="124">
        <f t="shared" si="5"/>
        <v>675000</v>
      </c>
      <c r="J37" s="221">
        <f t="shared" si="6"/>
        <v>25000</v>
      </c>
      <c r="K37" s="221">
        <v>0</v>
      </c>
      <c r="L37" s="221">
        <v>0</v>
      </c>
      <c r="M37" s="221">
        <v>0</v>
      </c>
      <c r="N37" s="222"/>
    </row>
    <row r="38" spans="1:14" ht="22.5">
      <c r="A38" s="137">
        <v>600</v>
      </c>
      <c r="B38" s="137">
        <v>60016</v>
      </c>
      <c r="C38" s="137">
        <v>6050</v>
      </c>
      <c r="D38" s="158" t="s">
        <v>124</v>
      </c>
      <c r="E38" s="161" t="s">
        <v>123</v>
      </c>
      <c r="F38" s="155">
        <v>0</v>
      </c>
      <c r="G38" s="155">
        <v>150000</v>
      </c>
      <c r="H38" s="124">
        <v>25000</v>
      </c>
      <c r="I38" s="124">
        <f t="shared" si="5"/>
        <v>125000</v>
      </c>
      <c r="J38" s="221">
        <f t="shared" si="6"/>
        <v>25000</v>
      </c>
      <c r="K38" s="221">
        <v>0</v>
      </c>
      <c r="L38" s="221">
        <v>0</v>
      </c>
      <c r="M38" s="221">
        <v>0</v>
      </c>
      <c r="N38" s="222"/>
    </row>
    <row r="39" spans="1:14" ht="22.5">
      <c r="A39" s="137">
        <v>600</v>
      </c>
      <c r="B39" s="137">
        <v>60016</v>
      </c>
      <c r="C39" s="137">
        <v>6050</v>
      </c>
      <c r="D39" s="158" t="s">
        <v>125</v>
      </c>
      <c r="E39" s="161" t="s">
        <v>121</v>
      </c>
      <c r="F39" s="155">
        <v>0</v>
      </c>
      <c r="G39" s="155">
        <v>150000</v>
      </c>
      <c r="H39" s="124">
        <v>25000</v>
      </c>
      <c r="I39" s="124">
        <f t="shared" si="5"/>
        <v>125000</v>
      </c>
      <c r="J39" s="221">
        <f t="shared" si="6"/>
        <v>25000</v>
      </c>
      <c r="K39" s="221">
        <v>0</v>
      </c>
      <c r="L39" s="221">
        <v>0</v>
      </c>
      <c r="M39" s="221">
        <v>0</v>
      </c>
      <c r="N39" s="222"/>
    </row>
    <row r="40" spans="1:14" ht="22.5">
      <c r="A40" s="137">
        <v>600</v>
      </c>
      <c r="B40" s="137">
        <v>60016</v>
      </c>
      <c r="C40" s="137">
        <v>6050</v>
      </c>
      <c r="D40" s="158" t="s">
        <v>232</v>
      </c>
      <c r="E40" s="161" t="s">
        <v>128</v>
      </c>
      <c r="F40" s="155">
        <v>0</v>
      </c>
      <c r="G40" s="155">
        <v>2100000</v>
      </c>
      <c r="H40" s="124">
        <v>25000</v>
      </c>
      <c r="I40" s="124">
        <f t="shared" si="5"/>
        <v>2075000</v>
      </c>
      <c r="J40" s="221">
        <f t="shared" si="6"/>
        <v>25000</v>
      </c>
      <c r="K40" s="221">
        <v>0</v>
      </c>
      <c r="L40" s="221">
        <v>0</v>
      </c>
      <c r="M40" s="221">
        <v>0</v>
      </c>
      <c r="N40" s="222"/>
    </row>
    <row r="41" spans="1:14" ht="22.5">
      <c r="A41" s="136">
        <v>600</v>
      </c>
      <c r="B41" s="136">
        <v>60016</v>
      </c>
      <c r="C41" s="137">
        <v>6050</v>
      </c>
      <c r="D41" s="158" t="s">
        <v>32</v>
      </c>
      <c r="E41" s="161" t="s">
        <v>79</v>
      </c>
      <c r="F41" s="155">
        <v>14703</v>
      </c>
      <c r="G41" s="155">
        <v>459000</v>
      </c>
      <c r="H41" s="124">
        <v>229500</v>
      </c>
      <c r="I41" s="124">
        <f t="shared" si="5"/>
        <v>229500</v>
      </c>
      <c r="J41" s="221">
        <f t="shared" si="6"/>
        <v>229500</v>
      </c>
      <c r="K41" s="221">
        <v>0</v>
      </c>
      <c r="L41" s="221">
        <v>0</v>
      </c>
      <c r="M41" s="221">
        <v>0</v>
      </c>
      <c r="N41" s="222" t="s">
        <v>87</v>
      </c>
    </row>
    <row r="42" spans="1:14" ht="22.5">
      <c r="A42" s="136">
        <v>600</v>
      </c>
      <c r="B42" s="136">
        <v>60016</v>
      </c>
      <c r="C42" s="137">
        <v>6050</v>
      </c>
      <c r="D42" s="158" t="s">
        <v>183</v>
      </c>
      <c r="E42" s="161" t="s">
        <v>79</v>
      </c>
      <c r="F42" s="155">
        <v>8000</v>
      </c>
      <c r="G42" s="155">
        <v>506000</v>
      </c>
      <c r="H42" s="124">
        <v>253000</v>
      </c>
      <c r="I42" s="124">
        <f t="shared" si="5"/>
        <v>253000</v>
      </c>
      <c r="J42" s="221">
        <f t="shared" si="6"/>
        <v>253000</v>
      </c>
      <c r="K42" s="221">
        <v>0</v>
      </c>
      <c r="L42" s="221">
        <v>0</v>
      </c>
      <c r="M42" s="221">
        <v>0</v>
      </c>
      <c r="N42" s="222" t="s">
        <v>87</v>
      </c>
    </row>
    <row r="43" spans="1:14" ht="22.5">
      <c r="A43" s="136">
        <v>600</v>
      </c>
      <c r="B43" s="136">
        <v>60016</v>
      </c>
      <c r="C43" s="137">
        <v>6050</v>
      </c>
      <c r="D43" s="158" t="s">
        <v>184</v>
      </c>
      <c r="E43" s="161" t="s">
        <v>79</v>
      </c>
      <c r="F43" s="155">
        <v>6000</v>
      </c>
      <c r="G43" s="155">
        <v>459600</v>
      </c>
      <c r="H43" s="124">
        <v>229800</v>
      </c>
      <c r="I43" s="124">
        <f t="shared" si="5"/>
        <v>229800</v>
      </c>
      <c r="J43" s="221">
        <f t="shared" si="6"/>
        <v>229800</v>
      </c>
      <c r="K43" s="221">
        <v>0</v>
      </c>
      <c r="L43" s="221">
        <v>0</v>
      </c>
      <c r="M43" s="221">
        <v>0</v>
      </c>
      <c r="N43" s="222" t="s">
        <v>217</v>
      </c>
    </row>
    <row r="44" spans="1:14" ht="12.75">
      <c r="A44" s="137">
        <v>600</v>
      </c>
      <c r="B44" s="137">
        <v>60016</v>
      </c>
      <c r="C44" s="137">
        <v>6050</v>
      </c>
      <c r="D44" s="158" t="s">
        <v>261</v>
      </c>
      <c r="E44" s="161">
        <v>2008</v>
      </c>
      <c r="F44" s="155">
        <v>0</v>
      </c>
      <c r="G44" s="155">
        <v>400000</v>
      </c>
      <c r="H44" s="124">
        <v>0</v>
      </c>
      <c r="I44" s="124">
        <f t="shared" si="5"/>
        <v>400000</v>
      </c>
      <c r="J44" s="221">
        <f t="shared" si="6"/>
        <v>0</v>
      </c>
      <c r="K44" s="221">
        <v>0</v>
      </c>
      <c r="L44" s="221">
        <v>0</v>
      </c>
      <c r="M44" s="221">
        <v>0</v>
      </c>
      <c r="N44" s="222"/>
    </row>
    <row r="45" spans="1:14" ht="12.75">
      <c r="A45" s="137">
        <v>600</v>
      </c>
      <c r="B45" s="137">
        <v>60016</v>
      </c>
      <c r="C45" s="137">
        <v>6050</v>
      </c>
      <c r="D45" s="158" t="s">
        <v>262</v>
      </c>
      <c r="E45" s="161">
        <v>2008</v>
      </c>
      <c r="F45" s="155">
        <v>0</v>
      </c>
      <c r="G45" s="155">
        <v>800000</v>
      </c>
      <c r="H45" s="124">
        <v>0</v>
      </c>
      <c r="I45" s="124">
        <f t="shared" si="5"/>
        <v>800000</v>
      </c>
      <c r="J45" s="221">
        <f t="shared" si="6"/>
        <v>0</v>
      </c>
      <c r="K45" s="221">
        <v>0</v>
      </c>
      <c r="L45" s="221">
        <v>0</v>
      </c>
      <c r="M45" s="221">
        <v>0</v>
      </c>
      <c r="N45" s="222"/>
    </row>
    <row r="46" spans="1:14" ht="12.75">
      <c r="A46" s="137">
        <v>600</v>
      </c>
      <c r="B46" s="137">
        <v>60016</v>
      </c>
      <c r="C46" s="137">
        <v>6050</v>
      </c>
      <c r="D46" s="158" t="s">
        <v>263</v>
      </c>
      <c r="E46" s="161">
        <v>2008</v>
      </c>
      <c r="F46" s="155">
        <v>0</v>
      </c>
      <c r="G46" s="155">
        <v>225000</v>
      </c>
      <c r="H46" s="124">
        <v>0</v>
      </c>
      <c r="I46" s="124">
        <f t="shared" si="5"/>
        <v>225000</v>
      </c>
      <c r="J46" s="221">
        <f t="shared" si="6"/>
        <v>0</v>
      </c>
      <c r="K46" s="221">
        <v>0</v>
      </c>
      <c r="L46" s="221">
        <v>0</v>
      </c>
      <c r="M46" s="221">
        <v>0</v>
      </c>
      <c r="N46" s="222"/>
    </row>
    <row r="47" spans="1:14" ht="22.5">
      <c r="A47" s="137">
        <v>801</v>
      </c>
      <c r="B47" s="137">
        <v>80101</v>
      </c>
      <c r="C47" s="137">
        <v>6050</v>
      </c>
      <c r="D47" s="158" t="s">
        <v>227</v>
      </c>
      <c r="E47" s="161" t="s">
        <v>228</v>
      </c>
      <c r="F47" s="155">
        <v>0</v>
      </c>
      <c r="G47" s="155">
        <v>300000</v>
      </c>
      <c r="H47" s="124">
        <v>15000</v>
      </c>
      <c r="I47" s="124">
        <f t="shared" si="5"/>
        <v>285000</v>
      </c>
      <c r="J47" s="221">
        <f t="shared" si="6"/>
        <v>15000</v>
      </c>
      <c r="K47" s="221">
        <v>0</v>
      </c>
      <c r="L47" s="221">
        <v>0</v>
      </c>
      <c r="M47" s="221">
        <v>0</v>
      </c>
      <c r="N47" s="222"/>
    </row>
    <row r="48" spans="1:14" ht="22.5">
      <c r="A48" s="136">
        <v>801</v>
      </c>
      <c r="B48" s="136">
        <v>80101</v>
      </c>
      <c r="C48" s="137">
        <v>6050</v>
      </c>
      <c r="D48" s="158" t="s">
        <v>126</v>
      </c>
      <c r="E48" s="161" t="s">
        <v>121</v>
      </c>
      <c r="F48" s="155">
        <v>0</v>
      </c>
      <c r="G48" s="155">
        <v>500000</v>
      </c>
      <c r="H48" s="124">
        <v>250000</v>
      </c>
      <c r="I48" s="124">
        <f t="shared" si="5"/>
        <v>250000</v>
      </c>
      <c r="J48" s="221">
        <f t="shared" si="6"/>
        <v>250000</v>
      </c>
      <c r="K48" s="221">
        <v>0</v>
      </c>
      <c r="L48" s="221">
        <v>0</v>
      </c>
      <c r="M48" s="221">
        <v>0</v>
      </c>
      <c r="N48" s="222"/>
    </row>
    <row r="49" spans="1:14" ht="14.25">
      <c r="A49" s="304"/>
      <c r="B49" s="247"/>
      <c r="C49" s="247"/>
      <c r="D49" s="247"/>
      <c r="E49" s="247"/>
      <c r="F49" s="247"/>
      <c r="G49" s="248"/>
      <c r="H49" s="301" t="s">
        <v>182</v>
      </c>
      <c r="I49" s="302"/>
      <c r="J49" s="302"/>
      <c r="K49" s="302"/>
      <c r="L49" s="302"/>
      <c r="M49" s="302"/>
      <c r="N49" s="303"/>
    </row>
    <row r="50" spans="1:14" ht="22.5">
      <c r="A50" s="137">
        <v>900</v>
      </c>
      <c r="B50" s="137">
        <v>90095</v>
      </c>
      <c r="C50" s="137">
        <v>6050</v>
      </c>
      <c r="D50" s="158" t="s">
        <v>229</v>
      </c>
      <c r="E50" s="161" t="s">
        <v>230</v>
      </c>
      <c r="F50" s="155">
        <v>0</v>
      </c>
      <c r="G50" s="155">
        <v>200000</v>
      </c>
      <c r="H50" s="124">
        <v>0</v>
      </c>
      <c r="I50" s="124">
        <f aca="true" t="shared" si="7" ref="I50:I55">G50-H50</f>
        <v>200000</v>
      </c>
      <c r="J50" s="221">
        <f aca="true" t="shared" si="8" ref="J50:J55">H50-K50-L50-M50</f>
        <v>0</v>
      </c>
      <c r="K50" s="221">
        <v>0</v>
      </c>
      <c r="L50" s="221">
        <v>0</v>
      </c>
      <c r="M50" s="221">
        <v>0</v>
      </c>
      <c r="N50" s="222"/>
    </row>
    <row r="51" spans="1:14" ht="22.5">
      <c r="A51" s="137">
        <v>900</v>
      </c>
      <c r="B51" s="137">
        <v>90095</v>
      </c>
      <c r="C51" s="137">
        <v>6050</v>
      </c>
      <c r="D51" s="158" t="s">
        <v>231</v>
      </c>
      <c r="E51" s="161" t="s">
        <v>121</v>
      </c>
      <c r="F51" s="155">
        <v>0</v>
      </c>
      <c r="G51" s="155">
        <v>300000</v>
      </c>
      <c r="H51" s="124">
        <v>0</v>
      </c>
      <c r="I51" s="124">
        <f t="shared" si="7"/>
        <v>300000</v>
      </c>
      <c r="J51" s="221">
        <f t="shared" si="8"/>
        <v>0</v>
      </c>
      <c r="K51" s="221">
        <v>0</v>
      </c>
      <c r="L51" s="221">
        <v>0</v>
      </c>
      <c r="M51" s="221">
        <v>0</v>
      </c>
      <c r="N51" s="222"/>
    </row>
    <row r="52" spans="1:14" ht="22.5">
      <c r="A52" s="136">
        <v>900</v>
      </c>
      <c r="B52" s="136">
        <v>90095</v>
      </c>
      <c r="C52" s="137">
        <v>6050</v>
      </c>
      <c r="D52" s="158" t="s">
        <v>152</v>
      </c>
      <c r="E52" s="162" t="s">
        <v>34</v>
      </c>
      <c r="F52" s="155">
        <v>34000</v>
      </c>
      <c r="G52" s="155">
        <v>2212000</v>
      </c>
      <c r="H52" s="124">
        <v>180000</v>
      </c>
      <c r="I52" s="124">
        <f t="shared" si="7"/>
        <v>2032000</v>
      </c>
      <c r="J52" s="221">
        <f t="shared" si="8"/>
        <v>90000</v>
      </c>
      <c r="K52" s="221">
        <v>0</v>
      </c>
      <c r="L52" s="221">
        <v>0</v>
      </c>
      <c r="M52" s="221">
        <v>90000</v>
      </c>
      <c r="N52" s="222"/>
    </row>
    <row r="53" spans="1:14" ht="22.5">
      <c r="A53" s="137">
        <v>900</v>
      </c>
      <c r="B53" s="137">
        <v>90095</v>
      </c>
      <c r="C53" s="137">
        <v>6050</v>
      </c>
      <c r="D53" s="158" t="s">
        <v>127</v>
      </c>
      <c r="E53" s="161" t="s">
        <v>128</v>
      </c>
      <c r="F53" s="155">
        <v>0</v>
      </c>
      <c r="G53" s="155">
        <v>2000000</v>
      </c>
      <c r="H53" s="124">
        <v>100000</v>
      </c>
      <c r="I53" s="124">
        <f t="shared" si="7"/>
        <v>1900000</v>
      </c>
      <c r="J53" s="221">
        <f t="shared" si="8"/>
        <v>25000</v>
      </c>
      <c r="K53" s="221">
        <v>0</v>
      </c>
      <c r="L53" s="221">
        <v>0</v>
      </c>
      <c r="M53" s="221">
        <v>75000</v>
      </c>
      <c r="N53" s="222"/>
    </row>
    <row r="54" spans="1:14" ht="22.5">
      <c r="A54" s="137">
        <v>900</v>
      </c>
      <c r="B54" s="137">
        <v>90095</v>
      </c>
      <c r="C54" s="137">
        <v>6050</v>
      </c>
      <c r="D54" s="158" t="s">
        <v>129</v>
      </c>
      <c r="E54" s="161" t="s">
        <v>128</v>
      </c>
      <c r="F54" s="155">
        <v>0</v>
      </c>
      <c r="G54" s="155">
        <v>850000</v>
      </c>
      <c r="H54" s="124">
        <v>100000</v>
      </c>
      <c r="I54" s="124">
        <f t="shared" si="7"/>
        <v>750000</v>
      </c>
      <c r="J54" s="221">
        <f t="shared" si="8"/>
        <v>25000</v>
      </c>
      <c r="K54" s="221">
        <v>0</v>
      </c>
      <c r="L54" s="221">
        <v>0</v>
      </c>
      <c r="M54" s="221">
        <v>75000</v>
      </c>
      <c r="N54" s="222"/>
    </row>
    <row r="55" spans="1:14" ht="22.5">
      <c r="A55" s="137">
        <v>926</v>
      </c>
      <c r="B55" s="137">
        <v>92601</v>
      </c>
      <c r="C55" s="137">
        <v>6050</v>
      </c>
      <c r="D55" s="158" t="s">
        <v>130</v>
      </c>
      <c r="E55" s="161" t="s">
        <v>34</v>
      </c>
      <c r="F55" s="155">
        <v>0</v>
      </c>
      <c r="G55" s="155">
        <v>8000000</v>
      </c>
      <c r="H55" s="124">
        <v>50000</v>
      </c>
      <c r="I55" s="124">
        <f t="shared" si="7"/>
        <v>7950000</v>
      </c>
      <c r="J55" s="221">
        <f t="shared" si="8"/>
        <v>50000</v>
      </c>
      <c r="K55" s="221">
        <v>0</v>
      </c>
      <c r="L55" s="221">
        <v>0</v>
      </c>
      <c r="M55" s="221">
        <v>0</v>
      </c>
      <c r="N55" s="222"/>
    </row>
    <row r="56" spans="1:14" ht="12.75">
      <c r="A56" s="7"/>
      <c r="B56" s="7"/>
      <c r="C56" s="7"/>
      <c r="D56" s="7"/>
      <c r="E56" s="125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125"/>
      <c r="F57" s="7"/>
      <c r="G57" s="7"/>
      <c r="H57" s="7"/>
      <c r="I57" s="7"/>
      <c r="J57" s="7"/>
      <c r="K57" s="7"/>
      <c r="L57" s="7"/>
      <c r="M57" s="7"/>
      <c r="N57" s="7"/>
    </row>
  </sheetData>
  <mergeCells count="18">
    <mergeCell ref="B5:M5"/>
    <mergeCell ref="J7:M7"/>
    <mergeCell ref="I1:N1"/>
    <mergeCell ref="I2:N2"/>
    <mergeCell ref="I3:N3"/>
    <mergeCell ref="I4:N4"/>
    <mergeCell ref="N7:N8"/>
    <mergeCell ref="G7:G8"/>
    <mergeCell ref="H49:N49"/>
    <mergeCell ref="A49:G49"/>
    <mergeCell ref="B11:E11"/>
    <mergeCell ref="H7:H8"/>
    <mergeCell ref="I7:I8"/>
    <mergeCell ref="B10:D10"/>
    <mergeCell ref="A7:C7"/>
    <mergeCell ref="D7:D8"/>
    <mergeCell ref="F7:F8"/>
    <mergeCell ref="B33:E33"/>
  </mergeCells>
  <printOptions/>
  <pageMargins left="0" right="0" top="0.5905511811023623" bottom="0.472440944881889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5" sqref="A1:C15"/>
    </sheetView>
  </sheetViews>
  <sheetFormatPr defaultColWidth="9.00390625" defaultRowHeight="12.75"/>
  <cols>
    <col min="1" max="1" width="5.875" style="5" customWidth="1"/>
    <col min="2" max="2" width="68.75390625" style="2" customWidth="1"/>
    <col min="3" max="3" width="16.75390625" style="32" customWidth="1"/>
    <col min="4" max="5" width="2.625" style="2" customWidth="1"/>
    <col min="6" max="7" width="9.125" style="32" customWidth="1"/>
    <col min="8" max="16384" width="9.125" style="2" customWidth="1"/>
  </cols>
  <sheetData>
    <row r="1" spans="2:3" ht="12.75">
      <c r="B1" s="283" t="s">
        <v>17</v>
      </c>
      <c r="C1" s="283"/>
    </row>
    <row r="2" spans="1:3" ht="14.25">
      <c r="A2" s="30"/>
      <c r="B2" s="298" t="str">
        <f>Dane!B1</f>
        <v>do Uchwały Nr XXVII/197/2005</v>
      </c>
      <c r="C2" s="298"/>
    </row>
    <row r="3" spans="2:3" ht="15">
      <c r="B3" s="299" t="s">
        <v>14</v>
      </c>
      <c r="C3" s="299"/>
    </row>
    <row r="4" spans="2:3" ht="12.75">
      <c r="B4" s="296" t="str">
        <f>Dane!B2</f>
        <v>z dnia 30 czerwca 2005 roku</v>
      </c>
      <c r="C4" s="296"/>
    </row>
    <row r="5" spans="1:3" ht="18.75">
      <c r="A5" s="310" t="s">
        <v>137</v>
      </c>
      <c r="B5" s="286"/>
      <c r="C5" s="286"/>
    </row>
    <row r="6" spans="1:7" s="5" customFormat="1" ht="15">
      <c r="A6" s="140" t="s">
        <v>15</v>
      </c>
      <c r="B6" s="140" t="s">
        <v>2</v>
      </c>
      <c r="C6" s="141" t="s">
        <v>16</v>
      </c>
      <c r="F6" s="116"/>
      <c r="G6" s="116"/>
    </row>
    <row r="7" spans="1:3" ht="15">
      <c r="A7" s="138">
        <v>1</v>
      </c>
      <c r="B7" s="31" t="s">
        <v>95</v>
      </c>
      <c r="C7" s="328">
        <f>'Załącznik Nr 1'!I7</f>
        <v>22168011</v>
      </c>
    </row>
    <row r="8" spans="1:3" ht="15">
      <c r="A8" s="138">
        <v>2</v>
      </c>
      <c r="B8" s="31" t="s">
        <v>96</v>
      </c>
      <c r="C8" s="328">
        <f>'Załacznik Nr 2'!I7</f>
        <v>23714167</v>
      </c>
    </row>
    <row r="9" spans="1:3" ht="15">
      <c r="A9" s="138">
        <v>3</v>
      </c>
      <c r="B9" s="31" t="s">
        <v>97</v>
      </c>
      <c r="C9" s="139">
        <f>SUM(C7-C8)</f>
        <v>-1546156</v>
      </c>
    </row>
    <row r="10" spans="1:7" ht="15">
      <c r="A10" s="138">
        <v>4</v>
      </c>
      <c r="B10" s="31" t="s">
        <v>98</v>
      </c>
      <c r="C10" s="139">
        <f>C11-C14</f>
        <v>1546156</v>
      </c>
      <c r="F10" s="32">
        <f>SUM(C9:C10)</f>
        <v>0</v>
      </c>
      <c r="G10" s="32" t="s">
        <v>103</v>
      </c>
    </row>
    <row r="11" spans="1:3" ht="15">
      <c r="A11" s="138">
        <v>5</v>
      </c>
      <c r="B11" s="31" t="s">
        <v>99</v>
      </c>
      <c r="C11" s="139">
        <f>SUM(C12:C13)</f>
        <v>1872956</v>
      </c>
    </row>
    <row r="12" spans="1:3" ht="15">
      <c r="A12" s="138">
        <v>6</v>
      </c>
      <c r="B12" s="31" t="s">
        <v>100</v>
      </c>
      <c r="C12" s="139">
        <v>1000000</v>
      </c>
    </row>
    <row r="13" spans="1:3" ht="15">
      <c r="A13" s="138">
        <v>7</v>
      </c>
      <c r="B13" s="31" t="s">
        <v>77</v>
      </c>
      <c r="C13" s="139">
        <v>872956</v>
      </c>
    </row>
    <row r="14" spans="1:3" ht="15">
      <c r="A14" s="138">
        <v>8</v>
      </c>
      <c r="B14" s="31" t="s">
        <v>101</v>
      </c>
      <c r="C14" s="139">
        <f>SUM(C15)</f>
        <v>326800</v>
      </c>
    </row>
    <row r="15" spans="1:3" ht="15">
      <c r="A15" s="138">
        <v>9</v>
      </c>
      <c r="B15" s="31" t="s">
        <v>102</v>
      </c>
      <c r="C15" s="139">
        <v>326800</v>
      </c>
    </row>
  </sheetData>
  <mergeCells count="5">
    <mergeCell ref="A5:C5"/>
    <mergeCell ref="B3:C3"/>
    <mergeCell ref="B4:C4"/>
    <mergeCell ref="B1:C1"/>
    <mergeCell ref="B2:C2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workbookViewId="0" topLeftCell="A1">
      <selection activeCell="I20" sqref="A1:I20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305" t="s">
        <v>0</v>
      </c>
      <c r="F1" s="305"/>
      <c r="G1" s="305"/>
      <c r="H1" s="305"/>
      <c r="I1" s="317"/>
    </row>
    <row r="2" spans="5:9" ht="12.75">
      <c r="E2" s="307" t="str">
        <f>Dane!B1</f>
        <v>do Uchwały Nr XXVII/197/2005</v>
      </c>
      <c r="F2" s="307"/>
      <c r="G2" s="307"/>
      <c r="H2" s="307"/>
      <c r="I2" s="317"/>
    </row>
    <row r="3" spans="5:9" ht="15">
      <c r="E3" s="318" t="s">
        <v>14</v>
      </c>
      <c r="F3" s="300"/>
      <c r="G3" s="300"/>
      <c r="H3" s="300"/>
      <c r="I3" s="300"/>
    </row>
    <row r="4" spans="5:9" ht="12.75">
      <c r="E4" s="307" t="str">
        <f>Dane!B2</f>
        <v>z dnia 30 czerwca 2005 roku</v>
      </c>
      <c r="F4" s="307"/>
      <c r="G4" s="307"/>
      <c r="H4" s="307"/>
      <c r="I4" s="317"/>
    </row>
    <row r="5" spans="1:9" ht="15">
      <c r="A5" s="313" t="s">
        <v>136</v>
      </c>
      <c r="B5" s="282"/>
      <c r="C5" s="282"/>
      <c r="D5" s="282"/>
      <c r="E5" s="282"/>
      <c r="F5" s="282"/>
      <c r="G5" s="282"/>
      <c r="H5" s="282"/>
      <c r="I5" s="282"/>
    </row>
    <row r="6" spans="1:13" s="6" customFormat="1" ht="25.5">
      <c r="A6" s="314" t="s">
        <v>1</v>
      </c>
      <c r="B6" s="315"/>
      <c r="C6" s="315"/>
      <c r="D6" s="316"/>
      <c r="E6" s="130" t="s">
        <v>2</v>
      </c>
      <c r="F6" s="128" t="s">
        <v>135</v>
      </c>
      <c r="G6" s="121" t="s">
        <v>9</v>
      </c>
      <c r="H6" s="121" t="s">
        <v>10</v>
      </c>
      <c r="I6" s="129" t="s">
        <v>36</v>
      </c>
      <c r="J6" s="7"/>
      <c r="K6" s="7"/>
      <c r="M6" s="35">
        <f>H7-M7</f>
        <v>249206</v>
      </c>
    </row>
    <row r="7" spans="1:13" ht="15.75" thickBot="1">
      <c r="A7" s="8" t="s">
        <v>3</v>
      </c>
      <c r="B7" s="8" t="s">
        <v>8</v>
      </c>
      <c r="C7" s="8" t="s">
        <v>7</v>
      </c>
      <c r="D7" s="8" t="s">
        <v>11</v>
      </c>
      <c r="E7" s="131" t="s">
        <v>4</v>
      </c>
      <c r="F7" s="132">
        <v>21906000</v>
      </c>
      <c r="G7" s="132">
        <f>SUM(G9:G25)</f>
        <v>10000</v>
      </c>
      <c r="H7" s="132">
        <f>SUM(H9:H25)</f>
        <v>272011</v>
      </c>
      <c r="I7" s="133">
        <f>SUM(F7-G7+H7)</f>
        <v>22168011</v>
      </c>
      <c r="L7" s="32">
        <f>SUM(H7-G7)</f>
        <v>262011</v>
      </c>
      <c r="M7" s="224">
        <f>SUM(M9:M25)</f>
        <v>22805</v>
      </c>
    </row>
    <row r="8" spans="1:9" ht="18.75" thickTop="1">
      <c r="A8" s="311" t="s">
        <v>19</v>
      </c>
      <c r="B8" s="312"/>
      <c r="C8" s="312"/>
      <c r="D8" s="312"/>
      <c r="E8" s="312"/>
      <c r="F8" s="9"/>
      <c r="G8" s="9"/>
      <c r="H8" s="10"/>
      <c r="I8" s="11"/>
    </row>
    <row r="9" spans="1:10" ht="24">
      <c r="A9" s="12" t="s">
        <v>242</v>
      </c>
      <c r="B9" s="12" t="s">
        <v>243</v>
      </c>
      <c r="C9" s="12" t="s">
        <v>246</v>
      </c>
      <c r="D9" s="13"/>
      <c r="E9" s="112" t="s">
        <v>249</v>
      </c>
      <c r="F9" s="15">
        <v>0</v>
      </c>
      <c r="G9" s="15"/>
      <c r="H9" s="15">
        <v>31300</v>
      </c>
      <c r="I9" s="16">
        <f aca="true" t="shared" si="0" ref="I9:I20">SUM(F9-G9+H9)</f>
        <v>31300</v>
      </c>
      <c r="J9" s="7"/>
    </row>
    <row r="10" spans="1:10" ht="24">
      <c r="A10" s="17">
        <v>600</v>
      </c>
      <c r="B10" s="17">
        <v>60016</v>
      </c>
      <c r="C10" s="12">
        <v>2700</v>
      </c>
      <c r="D10" s="13"/>
      <c r="E10" s="112" t="s">
        <v>193</v>
      </c>
      <c r="F10" s="15">
        <v>34000</v>
      </c>
      <c r="G10" s="15"/>
      <c r="H10" s="15">
        <v>19900</v>
      </c>
      <c r="I10" s="16">
        <f t="shared" si="0"/>
        <v>53900</v>
      </c>
      <c r="J10" s="7"/>
    </row>
    <row r="11" spans="1:10" ht="24">
      <c r="A11" s="17">
        <v>600</v>
      </c>
      <c r="B11" s="17">
        <v>60017</v>
      </c>
      <c r="C11" s="12">
        <v>2700</v>
      </c>
      <c r="D11" s="13"/>
      <c r="E11" s="112" t="s">
        <v>216</v>
      </c>
      <c r="F11" s="15">
        <v>0</v>
      </c>
      <c r="G11" s="15"/>
      <c r="H11" s="15">
        <v>60000</v>
      </c>
      <c r="I11" s="16">
        <f t="shared" si="0"/>
        <v>60000</v>
      </c>
      <c r="J11" s="7"/>
    </row>
    <row r="12" spans="1:10" ht="15">
      <c r="A12" s="17">
        <v>700</v>
      </c>
      <c r="B12" s="17">
        <v>70005</v>
      </c>
      <c r="C12" s="12" t="s">
        <v>253</v>
      </c>
      <c r="D12" s="13"/>
      <c r="E12" s="112" t="s">
        <v>254</v>
      </c>
      <c r="F12" s="15">
        <v>515052</v>
      </c>
      <c r="G12" s="15"/>
      <c r="H12" s="15">
        <v>7106</v>
      </c>
      <c r="I12" s="16">
        <f t="shared" si="0"/>
        <v>522158</v>
      </c>
      <c r="J12" s="7"/>
    </row>
    <row r="13" spans="1:10" ht="15">
      <c r="A13" s="12">
        <v>756</v>
      </c>
      <c r="B13" s="12">
        <v>75615</v>
      </c>
      <c r="C13" s="12" t="s">
        <v>223</v>
      </c>
      <c r="D13" s="115"/>
      <c r="E13" s="112" t="s">
        <v>225</v>
      </c>
      <c r="F13" s="15">
        <v>0</v>
      </c>
      <c r="G13" s="15"/>
      <c r="H13" s="15">
        <v>10000</v>
      </c>
      <c r="I13" s="16">
        <f t="shared" si="0"/>
        <v>10000</v>
      </c>
      <c r="J13" s="7"/>
    </row>
    <row r="14" spans="1:13" ht="15">
      <c r="A14" s="12">
        <v>756</v>
      </c>
      <c r="B14" s="12">
        <v>75616</v>
      </c>
      <c r="C14" s="12" t="s">
        <v>221</v>
      </c>
      <c r="D14" s="13"/>
      <c r="E14" s="112" t="s">
        <v>222</v>
      </c>
      <c r="F14" s="15">
        <v>150000</v>
      </c>
      <c r="G14" s="15"/>
      <c r="H14" s="15">
        <v>107000</v>
      </c>
      <c r="I14" s="16">
        <f t="shared" si="0"/>
        <v>257000</v>
      </c>
      <c r="J14" s="7"/>
      <c r="M14" s="2">
        <v>7000</v>
      </c>
    </row>
    <row r="15" spans="1:10" ht="15">
      <c r="A15" s="12">
        <v>756</v>
      </c>
      <c r="B15" s="12">
        <v>75616</v>
      </c>
      <c r="C15" s="12" t="s">
        <v>196</v>
      </c>
      <c r="D15" s="13" t="s">
        <v>25</v>
      </c>
      <c r="E15" s="112" t="s">
        <v>197</v>
      </c>
      <c r="F15" s="15">
        <v>0</v>
      </c>
      <c r="G15" s="15"/>
      <c r="H15" s="15">
        <v>15000</v>
      </c>
      <c r="I15" s="16">
        <f t="shared" si="0"/>
        <v>15000</v>
      </c>
      <c r="J15" s="7"/>
    </row>
    <row r="16" spans="1:10" ht="15">
      <c r="A16" s="113">
        <v>756</v>
      </c>
      <c r="B16" s="113">
        <v>75616</v>
      </c>
      <c r="C16" s="114" t="s">
        <v>223</v>
      </c>
      <c r="D16" s="115"/>
      <c r="E16" s="112" t="s">
        <v>224</v>
      </c>
      <c r="F16" s="15">
        <v>114000</v>
      </c>
      <c r="G16" s="15">
        <v>10000</v>
      </c>
      <c r="H16" s="15"/>
      <c r="I16" s="16">
        <f t="shared" si="0"/>
        <v>104000</v>
      </c>
      <c r="J16" s="7"/>
    </row>
    <row r="17" spans="1:13" ht="24">
      <c r="A17" s="12">
        <v>801</v>
      </c>
      <c r="B17" s="12">
        <v>80101</v>
      </c>
      <c r="C17" s="12">
        <v>2030</v>
      </c>
      <c r="D17" s="13"/>
      <c r="E17" s="112" t="s">
        <v>273</v>
      </c>
      <c r="F17" s="15">
        <v>0</v>
      </c>
      <c r="G17" s="15"/>
      <c r="H17" s="15">
        <v>6805</v>
      </c>
      <c r="I17" s="16">
        <f t="shared" si="0"/>
        <v>6805</v>
      </c>
      <c r="J17" s="7"/>
      <c r="M17" s="2">
        <v>6805</v>
      </c>
    </row>
    <row r="18" spans="1:10" ht="24">
      <c r="A18" s="17">
        <v>801</v>
      </c>
      <c r="B18" s="17">
        <v>80101</v>
      </c>
      <c r="C18" s="12">
        <v>2700</v>
      </c>
      <c r="D18" s="13" t="s">
        <v>198</v>
      </c>
      <c r="E18" s="112" t="s">
        <v>199</v>
      </c>
      <c r="F18" s="15">
        <v>0</v>
      </c>
      <c r="G18" s="15"/>
      <c r="H18" s="15">
        <v>3200</v>
      </c>
      <c r="I18" s="16">
        <f t="shared" si="0"/>
        <v>3200</v>
      </c>
      <c r="J18" s="7"/>
    </row>
    <row r="19" spans="1:13" ht="15">
      <c r="A19" s="113">
        <v>854</v>
      </c>
      <c r="B19" s="113">
        <v>85412</v>
      </c>
      <c r="C19" s="12" t="s">
        <v>47</v>
      </c>
      <c r="D19" s="13"/>
      <c r="E19" s="112" t="s">
        <v>266</v>
      </c>
      <c r="F19" s="15">
        <v>8000</v>
      </c>
      <c r="G19" s="15"/>
      <c r="H19" s="15">
        <v>9000</v>
      </c>
      <c r="I19" s="16">
        <f t="shared" si="0"/>
        <v>17000</v>
      </c>
      <c r="J19" s="7"/>
      <c r="M19" s="2">
        <v>9000</v>
      </c>
    </row>
    <row r="20" spans="1:10" ht="24">
      <c r="A20" s="17">
        <v>900</v>
      </c>
      <c r="B20" s="17">
        <v>90095</v>
      </c>
      <c r="C20" s="12" t="s">
        <v>246</v>
      </c>
      <c r="D20" s="13"/>
      <c r="E20" s="112" t="s">
        <v>250</v>
      </c>
      <c r="F20" s="15">
        <v>0</v>
      </c>
      <c r="G20" s="15"/>
      <c r="H20" s="15">
        <v>2700</v>
      </c>
      <c r="I20" s="16">
        <f t="shared" si="0"/>
        <v>2700</v>
      </c>
      <c r="J20" s="7"/>
    </row>
    <row r="21" spans="1:10" ht="15">
      <c r="A21" s="12"/>
      <c r="B21" s="12"/>
      <c r="C21" s="12"/>
      <c r="D21" s="13"/>
      <c r="E21" s="112"/>
      <c r="F21" s="15"/>
      <c r="G21" s="15"/>
      <c r="H21" s="15"/>
      <c r="I21" s="16">
        <f>SUM(F21-G21+H21)</f>
        <v>0</v>
      </c>
      <c r="J21" s="7"/>
    </row>
    <row r="22" spans="1:10" ht="15">
      <c r="A22" s="12"/>
      <c r="B22" s="12"/>
      <c r="C22" s="12"/>
      <c r="D22" s="13"/>
      <c r="E22" s="112"/>
      <c r="F22" s="15"/>
      <c r="G22" s="15"/>
      <c r="H22" s="15"/>
      <c r="I22" s="16">
        <f>SUM(F22-G22+H22)</f>
        <v>0</v>
      </c>
      <c r="J22" s="7"/>
    </row>
    <row r="23" spans="1:10" ht="15">
      <c r="A23" s="17"/>
      <c r="B23" s="17"/>
      <c r="C23" s="12"/>
      <c r="D23" s="13"/>
      <c r="E23" s="14"/>
      <c r="F23" s="15"/>
      <c r="G23" s="15"/>
      <c r="H23" s="15"/>
      <c r="I23" s="16">
        <f>SUM(F23-G23+H23)</f>
        <v>0</v>
      </c>
      <c r="J23" s="7"/>
    </row>
    <row r="24" spans="1:10" ht="15">
      <c r="A24" s="17"/>
      <c r="B24" s="17"/>
      <c r="C24" s="12"/>
      <c r="D24" s="13"/>
      <c r="E24" s="14"/>
      <c r="F24" s="15"/>
      <c r="G24" s="15"/>
      <c r="H24" s="15"/>
      <c r="I24" s="16">
        <f>SUM(F24-G24+H24)</f>
        <v>0</v>
      </c>
      <c r="J24" s="7"/>
    </row>
    <row r="25" spans="1:9" ht="20.25" customHeight="1">
      <c r="A25" s="18"/>
      <c r="B25" s="18"/>
      <c r="C25" s="18"/>
      <c r="D25" s="19"/>
      <c r="E25" s="20"/>
      <c r="F25" s="21"/>
      <c r="G25" s="21"/>
      <c r="H25" s="21"/>
      <c r="I25" s="16">
        <f>SUM(F25-G25+H25)</f>
        <v>0</v>
      </c>
    </row>
    <row r="26" spans="5:9" ht="20.25" customHeight="1">
      <c r="E26" s="22"/>
      <c r="F26" s="23"/>
      <c r="G26" s="23"/>
      <c r="H26" s="23"/>
      <c r="I26" s="24"/>
    </row>
    <row r="27" spans="2:9" ht="25.5">
      <c r="B27" s="25"/>
      <c r="C27" s="25"/>
      <c r="D27" s="25"/>
      <c r="E27" s="26"/>
      <c r="F27" s="27"/>
      <c r="G27" s="27"/>
      <c r="H27" s="27"/>
      <c r="I27" s="27"/>
    </row>
    <row r="28" spans="5:9" ht="12.75">
      <c r="E28" s="27"/>
      <c r="F28" s="27"/>
      <c r="G28" s="27"/>
      <c r="H28" s="27"/>
      <c r="I28" s="27"/>
    </row>
    <row r="29" spans="5:9" ht="12.75">
      <c r="E29" s="27"/>
      <c r="F29" s="27"/>
      <c r="G29" s="27"/>
      <c r="H29" s="27"/>
      <c r="I29" s="27"/>
    </row>
    <row r="30" spans="5:9" ht="12.75">
      <c r="E30" s="27"/>
      <c r="F30" s="27"/>
      <c r="G30" s="27"/>
      <c r="H30" s="27"/>
      <c r="I30" s="27"/>
    </row>
    <row r="31" spans="5:9" ht="12.75">
      <c r="E31" s="27"/>
      <c r="F31" s="27"/>
      <c r="G31" s="27"/>
      <c r="H31" s="27"/>
      <c r="I31" s="27"/>
    </row>
    <row r="32" spans="5:9" ht="12.75">
      <c r="E32" s="27"/>
      <c r="F32" s="27"/>
      <c r="G32" s="27"/>
      <c r="H32" s="27"/>
      <c r="I32" s="27"/>
    </row>
    <row r="33" spans="5:9" ht="12.75">
      <c r="E33" s="27"/>
      <c r="F33" s="27"/>
      <c r="G33" s="27"/>
      <c r="H33" s="27"/>
      <c r="I33" s="27"/>
    </row>
    <row r="34" spans="5:9" ht="12.75">
      <c r="E34" s="27"/>
      <c r="F34" s="27"/>
      <c r="G34" s="27"/>
      <c r="H34" s="27"/>
      <c r="I34" s="27"/>
    </row>
    <row r="35" spans="5:9" ht="12.75">
      <c r="E35" s="27"/>
      <c r="F35" s="27"/>
      <c r="G35" s="27"/>
      <c r="H35" s="27"/>
      <c r="I35" s="27"/>
    </row>
    <row r="36" spans="5:9" ht="12.75">
      <c r="E36" s="27"/>
      <c r="F36" s="27"/>
      <c r="G36" s="27"/>
      <c r="H36" s="27"/>
      <c r="I36" s="27"/>
    </row>
    <row r="37" spans="5:9" ht="12.75">
      <c r="E37" s="27"/>
      <c r="F37" s="27"/>
      <c r="G37" s="27"/>
      <c r="H37" s="27"/>
      <c r="I37" s="27"/>
    </row>
    <row r="38" spans="5:9" ht="12.75">
      <c r="E38" s="27"/>
      <c r="F38" s="27"/>
      <c r="G38" s="27"/>
      <c r="H38" s="27"/>
      <c r="I38" s="27"/>
    </row>
    <row r="39" spans="5:9" ht="12.75">
      <c r="E39" s="27"/>
      <c r="F39" s="27"/>
      <c r="G39" s="27"/>
      <c r="H39" s="27"/>
      <c r="I39" s="27"/>
    </row>
    <row r="40" spans="5:9" ht="12.75">
      <c r="E40" s="27"/>
      <c r="F40" s="27"/>
      <c r="G40" s="27"/>
      <c r="H40" s="27"/>
      <c r="I40" s="27"/>
    </row>
    <row r="41" spans="5:9" ht="12.75">
      <c r="E41" s="27"/>
      <c r="F41" s="27"/>
      <c r="G41" s="27"/>
      <c r="H41" s="27"/>
      <c r="I41" s="27"/>
    </row>
    <row r="42" spans="5:9" ht="12.75">
      <c r="E42" s="27"/>
      <c r="F42" s="27"/>
      <c r="G42" s="27"/>
      <c r="H42" s="27"/>
      <c r="I42" s="27"/>
    </row>
    <row r="43" spans="5:9" ht="12.75">
      <c r="E43" s="27"/>
      <c r="F43" s="27"/>
      <c r="G43" s="27"/>
      <c r="H43" s="27"/>
      <c r="I43" s="27"/>
    </row>
    <row r="44" spans="5:9" ht="12.75">
      <c r="E44" s="27"/>
      <c r="F44" s="27"/>
      <c r="G44" s="27"/>
      <c r="H44" s="27"/>
      <c r="I44" s="27"/>
    </row>
    <row r="45" spans="5:9" ht="12.75">
      <c r="E45" s="27"/>
      <c r="F45" s="27"/>
      <c r="G45" s="27"/>
      <c r="H45" s="27"/>
      <c r="I45" s="27"/>
    </row>
    <row r="46" spans="5:9" ht="12.75">
      <c r="E46" s="27"/>
      <c r="F46" s="27"/>
      <c r="G46" s="27"/>
      <c r="H46" s="27"/>
      <c r="I46" s="27"/>
    </row>
    <row r="47" spans="5:9" ht="12.75">
      <c r="E47" s="27"/>
      <c r="F47" s="27"/>
      <c r="G47" s="27"/>
      <c r="H47" s="27"/>
      <c r="I47" s="27"/>
    </row>
    <row r="48" spans="5:9" ht="12.75">
      <c r="E48" s="27"/>
      <c r="F48" s="27"/>
      <c r="G48" s="27"/>
      <c r="H48" s="27"/>
      <c r="I48" s="27"/>
    </row>
    <row r="49" spans="5:9" ht="12.75">
      <c r="E49" s="27"/>
      <c r="F49" s="27"/>
      <c r="G49" s="27"/>
      <c r="H49" s="27"/>
      <c r="I49" s="27"/>
    </row>
    <row r="50" spans="5:9" ht="12.75">
      <c r="E50" s="27"/>
      <c r="F50" s="27"/>
      <c r="G50" s="27"/>
      <c r="H50" s="27"/>
      <c r="I50" s="27"/>
    </row>
    <row r="51" spans="5:9" ht="12.75">
      <c r="E51" s="27"/>
      <c r="F51" s="27"/>
      <c r="G51" s="27"/>
      <c r="H51" s="27"/>
      <c r="I51" s="27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86"/>
  <sheetViews>
    <sheetView zoomScale="75" zoomScaleNormal="75" workbookViewId="0" topLeftCell="A1">
      <selection activeCell="I67" sqref="A1:I67"/>
    </sheetView>
  </sheetViews>
  <sheetFormatPr defaultColWidth="9.00390625" defaultRowHeight="12.75"/>
  <cols>
    <col min="1" max="1" width="5.375" style="28" customWidth="1"/>
    <col min="2" max="2" width="7.00390625" style="28" customWidth="1"/>
    <col min="3" max="3" width="6.00390625" style="28" customWidth="1"/>
    <col min="4" max="4" width="3.375" style="28" customWidth="1"/>
    <col min="5" max="5" width="73.00390625" style="4" customWidth="1"/>
    <col min="6" max="6" width="13.125" style="4" customWidth="1"/>
    <col min="7" max="8" width="11.875" style="4" customWidth="1"/>
    <col min="9" max="9" width="13.00390625" style="27" customWidth="1"/>
    <col min="10" max="11" width="2.75390625" style="4" customWidth="1"/>
    <col min="12" max="12" width="9.25390625" style="2" bestFit="1" customWidth="1"/>
    <col min="13" max="13" width="9.875" style="2" bestFit="1" customWidth="1"/>
    <col min="14" max="14" width="8.25390625" style="2" customWidth="1"/>
    <col min="15" max="16384" width="9.125" style="2" customWidth="1"/>
  </cols>
  <sheetData>
    <row r="1" spans="5:9" ht="12.75">
      <c r="E1" s="305" t="s">
        <v>5</v>
      </c>
      <c r="F1" s="322"/>
      <c r="G1" s="322"/>
      <c r="H1" s="322"/>
      <c r="I1" s="322"/>
    </row>
    <row r="2" spans="5:14" ht="12.75">
      <c r="E2" s="307" t="str">
        <f>Dane!B1</f>
        <v>do Uchwały Nr XXVII/197/2005</v>
      </c>
      <c r="F2" s="322"/>
      <c r="G2" s="322"/>
      <c r="H2" s="322"/>
      <c r="I2" s="322"/>
      <c r="L2" s="32">
        <f>M5-N5</f>
        <v>-33000</v>
      </c>
      <c r="M2" s="32"/>
      <c r="N2" s="32"/>
    </row>
    <row r="3" spans="5:14" ht="15">
      <c r="E3" s="318" t="s">
        <v>14</v>
      </c>
      <c r="F3" s="300"/>
      <c r="G3" s="300"/>
      <c r="H3" s="300"/>
      <c r="I3" s="300"/>
      <c r="L3" s="2">
        <v>6050</v>
      </c>
      <c r="M3" s="32">
        <f>SUMIF($C$9:$C$81,$L3,$G$9:$G$81)</f>
        <v>189200</v>
      </c>
      <c r="N3" s="32">
        <f>SUMIF($C$9:$C$81,$L3,$H$9:$H$81)</f>
        <v>222200</v>
      </c>
    </row>
    <row r="4" spans="5:14" ht="12.75">
      <c r="E4" s="307" t="str">
        <f>Dane!B2</f>
        <v>z dnia 30 czerwca 2005 roku</v>
      </c>
      <c r="F4" s="322"/>
      <c r="G4" s="322"/>
      <c r="H4" s="322"/>
      <c r="I4" s="322"/>
      <c r="L4" s="2">
        <v>6060</v>
      </c>
      <c r="M4" s="32">
        <f>SUMIF($C$9:$C$81,$L4,$G$9:$G$81)</f>
        <v>0</v>
      </c>
      <c r="N4" s="32">
        <f>SUMIF($C$9:$C$81,$L4,$H$9:$H$81)</f>
        <v>0</v>
      </c>
    </row>
    <row r="5" spans="1:14" ht="15">
      <c r="A5" s="313" t="s">
        <v>134</v>
      </c>
      <c r="B5" s="319"/>
      <c r="C5" s="319"/>
      <c r="D5" s="319"/>
      <c r="E5" s="319"/>
      <c r="F5" s="319"/>
      <c r="G5" s="319"/>
      <c r="H5" s="319"/>
      <c r="I5" s="282"/>
      <c r="L5" s="2" t="s">
        <v>141</v>
      </c>
      <c r="M5" s="32">
        <f>SUM(M3:M4)</f>
        <v>189200</v>
      </c>
      <c r="N5" s="32">
        <f>SUM(N3:N4)</f>
        <v>222200</v>
      </c>
    </row>
    <row r="6" spans="1:13" ht="25.5">
      <c r="A6" s="320" t="s">
        <v>1</v>
      </c>
      <c r="B6" s="315"/>
      <c r="C6" s="315"/>
      <c r="D6" s="321"/>
      <c r="E6" s="130" t="s">
        <v>2</v>
      </c>
      <c r="F6" s="128" t="s">
        <v>135</v>
      </c>
      <c r="G6" s="121" t="s">
        <v>9</v>
      </c>
      <c r="H6" s="121" t="s">
        <v>10</v>
      </c>
      <c r="I6" s="129" t="s">
        <v>37</v>
      </c>
      <c r="L6" s="32">
        <f>'Załącznik Nr 1'!L7-'Załacznik Nr 2'!L7</f>
        <v>-99140</v>
      </c>
      <c r="M6" s="2" t="s">
        <v>103</v>
      </c>
    </row>
    <row r="7" spans="1:13" ht="15.75" thickBot="1">
      <c r="A7" s="8" t="s">
        <v>3</v>
      </c>
      <c r="B7" s="8" t="s">
        <v>8</v>
      </c>
      <c r="C7" s="8" t="s">
        <v>7</v>
      </c>
      <c r="D7" s="8" t="s">
        <v>11</v>
      </c>
      <c r="E7" s="131" t="s">
        <v>6</v>
      </c>
      <c r="F7" s="132">
        <v>23353016</v>
      </c>
      <c r="G7" s="132">
        <f>SUM(G9:G80)</f>
        <v>627796</v>
      </c>
      <c r="H7" s="132">
        <f>SUM(H9:H80)</f>
        <v>988947</v>
      </c>
      <c r="I7" s="133">
        <f>SUM(F7-G7+H7)</f>
        <v>23714167</v>
      </c>
      <c r="L7" s="32">
        <f>H7-G7</f>
        <v>361151</v>
      </c>
      <c r="M7" s="32">
        <f>H7-M8</f>
        <v>966142</v>
      </c>
    </row>
    <row r="8" spans="1:13" ht="15.75" thickTop="1">
      <c r="A8" s="311" t="s">
        <v>18</v>
      </c>
      <c r="B8" s="312"/>
      <c r="C8" s="312"/>
      <c r="D8" s="312"/>
      <c r="E8" s="312"/>
      <c r="F8" s="122"/>
      <c r="G8" s="122"/>
      <c r="H8" s="134"/>
      <c r="I8" s="135"/>
      <c r="M8" s="32">
        <f>SUM(M10:M82)</f>
        <v>22805</v>
      </c>
    </row>
    <row r="9" spans="1:9" ht="24">
      <c r="A9" s="12" t="s">
        <v>242</v>
      </c>
      <c r="B9" s="12" t="s">
        <v>243</v>
      </c>
      <c r="C9" s="17">
        <v>6050</v>
      </c>
      <c r="D9" s="13"/>
      <c r="E9" s="14" t="s">
        <v>245</v>
      </c>
      <c r="F9" s="15">
        <v>0</v>
      </c>
      <c r="G9" s="15"/>
      <c r="H9" s="15">
        <v>16000</v>
      </c>
      <c r="I9" s="16">
        <f aca="true" t="shared" si="0" ref="I9:I40">SUM(F9-G9+H9)</f>
        <v>16000</v>
      </c>
    </row>
    <row r="10" spans="1:9" ht="36">
      <c r="A10" s="17">
        <v>600</v>
      </c>
      <c r="B10" s="17">
        <v>60014</v>
      </c>
      <c r="C10" s="17">
        <v>6300</v>
      </c>
      <c r="D10" s="13"/>
      <c r="E10" s="14" t="s">
        <v>213</v>
      </c>
      <c r="F10" s="15">
        <v>170000</v>
      </c>
      <c r="G10" s="15">
        <v>3400</v>
      </c>
      <c r="H10" s="15">
        <v>15000</v>
      </c>
      <c r="I10" s="16">
        <f t="shared" si="0"/>
        <v>181600</v>
      </c>
    </row>
    <row r="11" spans="1:13" ht="15">
      <c r="A11" s="114">
        <v>600</v>
      </c>
      <c r="B11" s="114">
        <v>60016</v>
      </c>
      <c r="C11" s="17">
        <v>4010</v>
      </c>
      <c r="D11" s="13"/>
      <c r="E11" s="117" t="s">
        <v>195</v>
      </c>
      <c r="F11" s="15">
        <v>126000</v>
      </c>
      <c r="G11" s="15"/>
      <c r="H11" s="15">
        <v>3900</v>
      </c>
      <c r="I11" s="16">
        <f t="shared" si="0"/>
        <v>129900</v>
      </c>
      <c r="M11" s="32"/>
    </row>
    <row r="12" spans="1:14" ht="24">
      <c r="A12" s="17">
        <v>600</v>
      </c>
      <c r="B12" s="17">
        <v>60016</v>
      </c>
      <c r="C12" s="17">
        <v>6050</v>
      </c>
      <c r="D12" s="13"/>
      <c r="E12" s="14" t="s">
        <v>188</v>
      </c>
      <c r="F12" s="15">
        <v>3494000</v>
      </c>
      <c r="G12" s="15">
        <v>189200</v>
      </c>
      <c r="H12" s="15">
        <v>90500</v>
      </c>
      <c r="I12" s="16">
        <f t="shared" si="0"/>
        <v>3395300</v>
      </c>
      <c r="N12" s="32"/>
    </row>
    <row r="13" spans="1:14" ht="15">
      <c r="A13" s="12">
        <v>600</v>
      </c>
      <c r="B13" s="12">
        <v>60017</v>
      </c>
      <c r="C13" s="17">
        <v>4300</v>
      </c>
      <c r="D13" s="13"/>
      <c r="E13" s="14" t="s">
        <v>194</v>
      </c>
      <c r="F13" s="15">
        <v>10000</v>
      </c>
      <c r="G13" s="15"/>
      <c r="H13" s="15">
        <v>60000</v>
      </c>
      <c r="I13" s="16">
        <f t="shared" si="0"/>
        <v>70000</v>
      </c>
      <c r="N13" s="32"/>
    </row>
    <row r="14" spans="1:14" ht="15">
      <c r="A14" s="17">
        <v>750</v>
      </c>
      <c r="B14" s="17">
        <v>75022</v>
      </c>
      <c r="C14" s="17">
        <v>4300</v>
      </c>
      <c r="D14" s="13"/>
      <c r="E14" s="14" t="s">
        <v>189</v>
      </c>
      <c r="F14" s="15">
        <v>9000</v>
      </c>
      <c r="G14" s="15"/>
      <c r="H14" s="15">
        <v>4000</v>
      </c>
      <c r="I14" s="16">
        <f t="shared" si="0"/>
        <v>13000</v>
      </c>
      <c r="N14" s="32"/>
    </row>
    <row r="15" spans="1:13" ht="15">
      <c r="A15" s="17">
        <v>750</v>
      </c>
      <c r="B15" s="17">
        <v>75023</v>
      </c>
      <c r="C15" s="17">
        <v>4140</v>
      </c>
      <c r="D15" s="13"/>
      <c r="E15" s="14" t="s">
        <v>275</v>
      </c>
      <c r="F15" s="15">
        <v>3000</v>
      </c>
      <c r="G15" s="15"/>
      <c r="H15" s="15">
        <v>7000</v>
      </c>
      <c r="I15" s="16">
        <f t="shared" si="0"/>
        <v>10000</v>
      </c>
      <c r="M15" s="2">
        <v>7000</v>
      </c>
    </row>
    <row r="16" spans="1:13" ht="15">
      <c r="A16" s="114">
        <v>750</v>
      </c>
      <c r="B16" s="114">
        <v>75023</v>
      </c>
      <c r="C16" s="17">
        <v>4210</v>
      </c>
      <c r="D16" s="13"/>
      <c r="E16" s="14" t="s">
        <v>238</v>
      </c>
      <c r="F16" s="15">
        <v>60000</v>
      </c>
      <c r="G16" s="15"/>
      <c r="H16" s="15">
        <v>12800</v>
      </c>
      <c r="I16" s="16">
        <f t="shared" si="0"/>
        <v>72800</v>
      </c>
      <c r="M16" s="32"/>
    </row>
    <row r="17" spans="1:9" ht="24">
      <c r="A17" s="12">
        <v>750</v>
      </c>
      <c r="B17" s="12">
        <v>75075</v>
      </c>
      <c r="C17" s="113">
        <v>4210</v>
      </c>
      <c r="D17" s="13"/>
      <c r="E17" s="14" t="s">
        <v>157</v>
      </c>
      <c r="F17" s="15">
        <v>0</v>
      </c>
      <c r="G17" s="15"/>
      <c r="H17" s="15">
        <v>11500</v>
      </c>
      <c r="I17" s="16">
        <f t="shared" si="0"/>
        <v>11500</v>
      </c>
    </row>
    <row r="18" spans="1:9" ht="24">
      <c r="A18" s="12">
        <v>750</v>
      </c>
      <c r="B18" s="12">
        <v>75075</v>
      </c>
      <c r="C18" s="17">
        <v>4300</v>
      </c>
      <c r="D18" s="115"/>
      <c r="E18" s="14" t="s">
        <v>158</v>
      </c>
      <c r="F18" s="15">
        <v>0</v>
      </c>
      <c r="G18" s="15"/>
      <c r="H18" s="15">
        <v>11500</v>
      </c>
      <c r="I18" s="16">
        <f t="shared" si="0"/>
        <v>11500</v>
      </c>
    </row>
    <row r="19" spans="1:9" ht="15">
      <c r="A19" s="12">
        <v>750</v>
      </c>
      <c r="B19" s="12">
        <v>75095</v>
      </c>
      <c r="C19" s="17">
        <v>4580</v>
      </c>
      <c r="D19" s="115"/>
      <c r="E19" s="14" t="s">
        <v>178</v>
      </c>
      <c r="F19" s="15">
        <v>0</v>
      </c>
      <c r="G19" s="15"/>
      <c r="H19" s="15">
        <v>200</v>
      </c>
      <c r="I19" s="16">
        <f t="shared" si="0"/>
        <v>200</v>
      </c>
    </row>
    <row r="20" spans="1:9" ht="24">
      <c r="A20" s="12">
        <v>750</v>
      </c>
      <c r="B20" s="12">
        <v>75095</v>
      </c>
      <c r="C20" s="113">
        <v>4590</v>
      </c>
      <c r="D20" s="13"/>
      <c r="E20" s="14" t="s">
        <v>179</v>
      </c>
      <c r="F20" s="15">
        <v>0</v>
      </c>
      <c r="G20" s="15"/>
      <c r="H20" s="15">
        <v>1600</v>
      </c>
      <c r="I20" s="16">
        <f t="shared" si="0"/>
        <v>1600</v>
      </c>
    </row>
    <row r="21" spans="1:9" ht="24">
      <c r="A21" s="12">
        <v>750</v>
      </c>
      <c r="B21" s="12">
        <v>75095</v>
      </c>
      <c r="C21" s="17">
        <v>4610</v>
      </c>
      <c r="D21" s="13"/>
      <c r="E21" s="14" t="s">
        <v>180</v>
      </c>
      <c r="F21" s="15">
        <v>0</v>
      </c>
      <c r="G21" s="15"/>
      <c r="H21" s="15">
        <v>50</v>
      </c>
      <c r="I21" s="16">
        <f t="shared" si="0"/>
        <v>50</v>
      </c>
    </row>
    <row r="22" spans="1:9" ht="24">
      <c r="A22" s="12">
        <v>801</v>
      </c>
      <c r="B22" s="12">
        <v>80101</v>
      </c>
      <c r="C22" s="113">
        <v>3020</v>
      </c>
      <c r="D22" s="13"/>
      <c r="E22" s="14" t="s">
        <v>209</v>
      </c>
      <c r="F22" s="15">
        <v>149300</v>
      </c>
      <c r="G22" s="15"/>
      <c r="H22" s="15">
        <v>15700</v>
      </c>
      <c r="I22" s="16">
        <f t="shared" si="0"/>
        <v>165000</v>
      </c>
    </row>
    <row r="23" spans="1:14" ht="15">
      <c r="A23" s="12">
        <v>801</v>
      </c>
      <c r="B23" s="12">
        <v>80101</v>
      </c>
      <c r="C23" s="17">
        <v>4010</v>
      </c>
      <c r="D23" s="13"/>
      <c r="E23" s="14" t="s">
        <v>185</v>
      </c>
      <c r="F23" s="15">
        <v>3217000</v>
      </c>
      <c r="G23" s="15"/>
      <c r="H23" s="15">
        <v>93000</v>
      </c>
      <c r="I23" s="16">
        <f t="shared" si="0"/>
        <v>3310000</v>
      </c>
      <c r="N23" s="32"/>
    </row>
    <row r="24" spans="1:9" ht="15">
      <c r="A24" s="12">
        <v>801</v>
      </c>
      <c r="B24" s="12">
        <v>80101</v>
      </c>
      <c r="C24" s="17">
        <v>4210</v>
      </c>
      <c r="D24" s="13" t="s">
        <v>198</v>
      </c>
      <c r="E24" s="14" t="s">
        <v>200</v>
      </c>
      <c r="F24" s="15">
        <v>0</v>
      </c>
      <c r="G24" s="15"/>
      <c r="H24" s="15">
        <v>3200</v>
      </c>
      <c r="I24" s="16">
        <f t="shared" si="0"/>
        <v>3200</v>
      </c>
    </row>
    <row r="25" spans="1:13" ht="24">
      <c r="A25" s="17">
        <v>801</v>
      </c>
      <c r="B25" s="17">
        <v>80101</v>
      </c>
      <c r="C25" s="17">
        <v>4240</v>
      </c>
      <c r="D25" s="13"/>
      <c r="E25" s="14" t="s">
        <v>274</v>
      </c>
      <c r="F25" s="15">
        <v>14000</v>
      </c>
      <c r="G25" s="15"/>
      <c r="H25" s="15">
        <v>6805</v>
      </c>
      <c r="I25" s="16">
        <f t="shared" si="0"/>
        <v>20805</v>
      </c>
      <c r="M25" s="2">
        <v>6805</v>
      </c>
    </row>
    <row r="26" spans="1:9" ht="15">
      <c r="A26" s="12">
        <v>801</v>
      </c>
      <c r="B26" s="12">
        <v>80101</v>
      </c>
      <c r="C26" s="17">
        <v>4260</v>
      </c>
      <c r="D26" s="13"/>
      <c r="E26" s="14" t="s">
        <v>251</v>
      </c>
      <c r="F26" s="15">
        <v>110000</v>
      </c>
      <c r="G26" s="15"/>
      <c r="H26" s="15">
        <v>10000</v>
      </c>
      <c r="I26" s="16">
        <f t="shared" si="0"/>
        <v>120000</v>
      </c>
    </row>
    <row r="27" spans="1:9" ht="15">
      <c r="A27" s="12">
        <v>801</v>
      </c>
      <c r="B27" s="12">
        <v>80101</v>
      </c>
      <c r="C27" s="17">
        <v>6050</v>
      </c>
      <c r="D27" s="13"/>
      <c r="E27" s="14" t="s">
        <v>236</v>
      </c>
      <c r="F27" s="15">
        <v>250000</v>
      </c>
      <c r="G27" s="15"/>
      <c r="H27" s="15">
        <v>15000</v>
      </c>
      <c r="I27" s="16">
        <f t="shared" si="0"/>
        <v>265000</v>
      </c>
    </row>
    <row r="28" spans="1:13" ht="24">
      <c r="A28" s="17">
        <v>801</v>
      </c>
      <c r="B28" s="17">
        <v>80103</v>
      </c>
      <c r="C28" s="219">
        <v>3020</v>
      </c>
      <c r="D28" s="13"/>
      <c r="E28" s="112" t="s">
        <v>161</v>
      </c>
      <c r="F28" s="15">
        <v>0</v>
      </c>
      <c r="G28" s="15"/>
      <c r="H28" s="15">
        <v>14400</v>
      </c>
      <c r="I28" s="16">
        <f t="shared" si="0"/>
        <v>14400</v>
      </c>
      <c r="M28" s="32"/>
    </row>
    <row r="29" spans="1:9" ht="24">
      <c r="A29" s="17">
        <v>801</v>
      </c>
      <c r="B29" s="17">
        <v>80103</v>
      </c>
      <c r="C29" s="219">
        <v>4010</v>
      </c>
      <c r="D29" s="13"/>
      <c r="E29" s="112" t="s">
        <v>162</v>
      </c>
      <c r="F29" s="15">
        <v>0</v>
      </c>
      <c r="G29" s="15"/>
      <c r="H29" s="15">
        <v>238570</v>
      </c>
      <c r="I29" s="16">
        <f t="shared" si="0"/>
        <v>238570</v>
      </c>
    </row>
    <row r="30" spans="1:9" ht="24">
      <c r="A30" s="17">
        <v>801</v>
      </c>
      <c r="B30" s="17">
        <v>80103</v>
      </c>
      <c r="C30" s="219">
        <v>4040</v>
      </c>
      <c r="D30" s="13"/>
      <c r="E30" s="112" t="s">
        <v>163</v>
      </c>
      <c r="F30" s="15">
        <v>0</v>
      </c>
      <c r="G30" s="15"/>
      <c r="H30" s="15">
        <v>19406</v>
      </c>
      <c r="I30" s="16">
        <f t="shared" si="0"/>
        <v>19406</v>
      </c>
    </row>
    <row r="31" spans="1:13" ht="24">
      <c r="A31" s="17">
        <v>801</v>
      </c>
      <c r="B31" s="17">
        <v>80103</v>
      </c>
      <c r="C31" s="219">
        <v>4110</v>
      </c>
      <c r="D31" s="13"/>
      <c r="E31" s="112" t="s">
        <v>164</v>
      </c>
      <c r="F31" s="15">
        <v>0</v>
      </c>
      <c r="G31" s="15"/>
      <c r="H31" s="15">
        <v>42920</v>
      </c>
      <c r="I31" s="16">
        <f t="shared" si="0"/>
        <v>42920</v>
      </c>
      <c r="M31" s="32"/>
    </row>
    <row r="32" spans="1:9" ht="24">
      <c r="A32" s="17">
        <v>801</v>
      </c>
      <c r="B32" s="17">
        <v>80103</v>
      </c>
      <c r="C32" s="219">
        <v>4120</v>
      </c>
      <c r="D32" s="13"/>
      <c r="E32" s="112" t="s">
        <v>165</v>
      </c>
      <c r="F32" s="15">
        <v>0</v>
      </c>
      <c r="G32" s="15"/>
      <c r="H32" s="15">
        <v>5840</v>
      </c>
      <c r="I32" s="16">
        <f t="shared" si="0"/>
        <v>5840</v>
      </c>
    </row>
    <row r="33" spans="1:9" ht="24">
      <c r="A33" s="17">
        <v>801</v>
      </c>
      <c r="B33" s="17">
        <v>80103</v>
      </c>
      <c r="C33" s="219">
        <v>4210</v>
      </c>
      <c r="D33" s="13"/>
      <c r="E33" s="112" t="s">
        <v>166</v>
      </c>
      <c r="F33" s="15">
        <v>0</v>
      </c>
      <c r="G33" s="15"/>
      <c r="H33" s="15">
        <v>7140</v>
      </c>
      <c r="I33" s="16">
        <f t="shared" si="0"/>
        <v>7140</v>
      </c>
    </row>
    <row r="34" spans="1:9" ht="24">
      <c r="A34" s="17">
        <v>801</v>
      </c>
      <c r="B34" s="17">
        <v>80103</v>
      </c>
      <c r="C34" s="219">
        <v>4440</v>
      </c>
      <c r="D34" s="115"/>
      <c r="E34" s="112" t="s">
        <v>167</v>
      </c>
      <c r="F34" s="15">
        <v>0</v>
      </c>
      <c r="G34" s="15"/>
      <c r="H34" s="15">
        <v>16820</v>
      </c>
      <c r="I34" s="16">
        <f t="shared" si="0"/>
        <v>16820</v>
      </c>
    </row>
    <row r="35" spans="1:9" ht="24">
      <c r="A35" s="17">
        <v>801</v>
      </c>
      <c r="B35" s="17">
        <v>80104</v>
      </c>
      <c r="C35" s="219">
        <v>3020</v>
      </c>
      <c r="D35" s="13"/>
      <c r="E35" s="112" t="s">
        <v>168</v>
      </c>
      <c r="F35" s="217">
        <v>33200</v>
      </c>
      <c r="G35" s="15">
        <v>14400</v>
      </c>
      <c r="H35" s="15"/>
      <c r="I35" s="16">
        <f t="shared" si="0"/>
        <v>18800</v>
      </c>
    </row>
    <row r="36" spans="1:9" ht="15">
      <c r="A36" s="17">
        <v>801</v>
      </c>
      <c r="B36" s="17">
        <v>80104</v>
      </c>
      <c r="C36" s="17">
        <v>4010</v>
      </c>
      <c r="D36" s="13"/>
      <c r="E36" s="14" t="s">
        <v>169</v>
      </c>
      <c r="F36" s="15">
        <v>904000</v>
      </c>
      <c r="G36" s="15">
        <v>238570</v>
      </c>
      <c r="H36" s="15">
        <v>6000</v>
      </c>
      <c r="I36" s="16">
        <f t="shared" si="0"/>
        <v>671430</v>
      </c>
    </row>
    <row r="37" spans="1:9" ht="15">
      <c r="A37" s="17">
        <v>801</v>
      </c>
      <c r="B37" s="17">
        <v>80104</v>
      </c>
      <c r="C37" s="219">
        <v>4040</v>
      </c>
      <c r="D37" s="13"/>
      <c r="E37" s="112" t="s">
        <v>150</v>
      </c>
      <c r="F37" s="217">
        <v>67691</v>
      </c>
      <c r="G37" s="15">
        <v>19406</v>
      </c>
      <c r="H37" s="15"/>
      <c r="I37" s="16">
        <f t="shared" si="0"/>
        <v>48285</v>
      </c>
    </row>
    <row r="38" spans="1:9" ht="15">
      <c r="A38" s="17">
        <v>801</v>
      </c>
      <c r="B38" s="17">
        <v>80104</v>
      </c>
      <c r="C38" s="219">
        <v>4110</v>
      </c>
      <c r="D38" s="13"/>
      <c r="E38" s="112" t="s">
        <v>170</v>
      </c>
      <c r="F38" s="217">
        <v>175734</v>
      </c>
      <c r="G38" s="15">
        <v>42920</v>
      </c>
      <c r="H38" s="15"/>
      <c r="I38" s="16">
        <f t="shared" si="0"/>
        <v>132814</v>
      </c>
    </row>
    <row r="39" spans="1:9" ht="15">
      <c r="A39" s="17">
        <v>801</v>
      </c>
      <c r="B39" s="17">
        <v>80104</v>
      </c>
      <c r="C39" s="219">
        <v>4120</v>
      </c>
      <c r="D39" s="13"/>
      <c r="E39" s="112" t="s">
        <v>171</v>
      </c>
      <c r="F39" s="217">
        <v>23933</v>
      </c>
      <c r="G39" s="15">
        <v>5840</v>
      </c>
      <c r="H39" s="15"/>
      <c r="I39" s="16">
        <f t="shared" si="0"/>
        <v>18093</v>
      </c>
    </row>
    <row r="40" spans="1:9" ht="15">
      <c r="A40" s="17">
        <v>801</v>
      </c>
      <c r="B40" s="17">
        <v>80104</v>
      </c>
      <c r="C40" s="219">
        <v>4210</v>
      </c>
      <c r="D40" s="13"/>
      <c r="E40" s="112" t="s">
        <v>153</v>
      </c>
      <c r="F40" s="217">
        <v>73690</v>
      </c>
      <c r="G40" s="15">
        <v>39140</v>
      </c>
      <c r="H40" s="15"/>
      <c r="I40" s="16">
        <f t="shared" si="0"/>
        <v>34550</v>
      </c>
    </row>
    <row r="41" spans="1:9" ht="15">
      <c r="A41" s="17">
        <v>801</v>
      </c>
      <c r="B41" s="17">
        <v>80104</v>
      </c>
      <c r="C41" s="17">
        <v>4260</v>
      </c>
      <c r="D41" s="13"/>
      <c r="E41" s="14" t="s">
        <v>252</v>
      </c>
      <c r="F41" s="15">
        <v>21000</v>
      </c>
      <c r="G41" s="15"/>
      <c r="H41" s="15">
        <v>8000</v>
      </c>
      <c r="I41" s="16">
        <f aca="true" t="shared" si="1" ref="I41:I67">SUM(F41-G41+H41)</f>
        <v>29000</v>
      </c>
    </row>
    <row r="42" spans="1:9" ht="15">
      <c r="A42" s="17">
        <v>801</v>
      </c>
      <c r="B42" s="17">
        <v>80104</v>
      </c>
      <c r="C42" s="219">
        <v>4440</v>
      </c>
      <c r="D42" s="13"/>
      <c r="E42" s="112" t="s">
        <v>151</v>
      </c>
      <c r="F42" s="217">
        <v>66100</v>
      </c>
      <c r="G42" s="15">
        <v>16820</v>
      </c>
      <c r="H42" s="15"/>
      <c r="I42" s="16">
        <f t="shared" si="1"/>
        <v>49280</v>
      </c>
    </row>
    <row r="43" spans="1:9" ht="15">
      <c r="A43" s="17">
        <v>801</v>
      </c>
      <c r="B43" s="17">
        <v>80104</v>
      </c>
      <c r="C43" s="17">
        <v>6050</v>
      </c>
      <c r="D43" s="13"/>
      <c r="E43" s="14" t="s">
        <v>220</v>
      </c>
      <c r="F43" s="15">
        <v>0</v>
      </c>
      <c r="G43" s="15"/>
      <c r="H43" s="15">
        <v>32000</v>
      </c>
      <c r="I43" s="16">
        <f t="shared" si="1"/>
        <v>32000</v>
      </c>
    </row>
    <row r="44" spans="1:9" ht="24">
      <c r="A44" s="12">
        <v>801</v>
      </c>
      <c r="B44" s="12">
        <v>80110</v>
      </c>
      <c r="C44" s="17">
        <v>3020</v>
      </c>
      <c r="D44" s="13"/>
      <c r="E44" s="14" t="s">
        <v>210</v>
      </c>
      <c r="F44" s="15">
        <v>48600</v>
      </c>
      <c r="G44" s="15"/>
      <c r="H44" s="15">
        <v>8400</v>
      </c>
      <c r="I44" s="16">
        <f t="shared" si="1"/>
        <v>57000</v>
      </c>
    </row>
    <row r="45" spans="1:14" ht="15">
      <c r="A45" s="17">
        <v>801</v>
      </c>
      <c r="B45" s="17">
        <v>80110</v>
      </c>
      <c r="C45" s="17">
        <v>4010</v>
      </c>
      <c r="D45" s="13"/>
      <c r="E45" s="14" t="s">
        <v>186</v>
      </c>
      <c r="F45" s="15">
        <v>1468000</v>
      </c>
      <c r="G45" s="15"/>
      <c r="H45" s="15">
        <v>13290</v>
      </c>
      <c r="I45" s="16">
        <f t="shared" si="1"/>
        <v>1481290</v>
      </c>
      <c r="N45" s="32"/>
    </row>
    <row r="46" spans="1:9" ht="15">
      <c r="A46" s="12">
        <v>852</v>
      </c>
      <c r="B46" s="12">
        <v>85215</v>
      </c>
      <c r="C46" s="17">
        <v>3110</v>
      </c>
      <c r="D46" s="13"/>
      <c r="E46" s="14" t="s">
        <v>203</v>
      </c>
      <c r="F46" s="15">
        <v>100000</v>
      </c>
      <c r="G46" s="15"/>
      <c r="H46" s="15">
        <v>68500</v>
      </c>
      <c r="I46" s="16">
        <f t="shared" si="1"/>
        <v>168500</v>
      </c>
    </row>
    <row r="47" spans="1:9" ht="24">
      <c r="A47" s="17">
        <v>854</v>
      </c>
      <c r="B47" s="17">
        <v>85401</v>
      </c>
      <c r="C47" s="17">
        <v>4010</v>
      </c>
      <c r="D47" s="13"/>
      <c r="E47" s="14" t="s">
        <v>187</v>
      </c>
      <c r="F47" s="15">
        <v>193000</v>
      </c>
      <c r="G47" s="15">
        <v>5000</v>
      </c>
      <c r="H47" s="15"/>
      <c r="I47" s="16">
        <f t="shared" si="1"/>
        <v>188000</v>
      </c>
    </row>
    <row r="48" spans="1:13" ht="24">
      <c r="A48" s="114">
        <v>854</v>
      </c>
      <c r="B48" s="17">
        <v>85412</v>
      </c>
      <c r="C48" s="113">
        <v>4210</v>
      </c>
      <c r="D48" s="13"/>
      <c r="E48" s="14" t="s">
        <v>267</v>
      </c>
      <c r="F48" s="15">
        <v>0</v>
      </c>
      <c r="G48" s="15"/>
      <c r="H48" s="15">
        <v>2500</v>
      </c>
      <c r="I48" s="16">
        <f t="shared" si="1"/>
        <v>2500</v>
      </c>
      <c r="M48" s="2">
        <v>2500</v>
      </c>
    </row>
    <row r="49" spans="1:13" ht="24">
      <c r="A49" s="114">
        <v>854</v>
      </c>
      <c r="B49" s="17">
        <v>85412</v>
      </c>
      <c r="C49" s="17">
        <v>4300</v>
      </c>
      <c r="D49" s="13"/>
      <c r="E49" s="14" t="s">
        <v>268</v>
      </c>
      <c r="F49" s="15">
        <v>6500</v>
      </c>
      <c r="G49" s="15"/>
      <c r="H49" s="15">
        <v>6000</v>
      </c>
      <c r="I49" s="16">
        <f t="shared" si="1"/>
        <v>12500</v>
      </c>
      <c r="M49" s="2">
        <v>6000</v>
      </c>
    </row>
    <row r="50" spans="1:13" ht="24">
      <c r="A50" s="114">
        <v>854</v>
      </c>
      <c r="B50" s="17">
        <v>85412</v>
      </c>
      <c r="C50" s="17">
        <v>4430</v>
      </c>
      <c r="D50" s="13"/>
      <c r="E50" s="14" t="s">
        <v>272</v>
      </c>
      <c r="F50" s="15">
        <v>0</v>
      </c>
      <c r="G50" s="15"/>
      <c r="H50" s="15">
        <v>500</v>
      </c>
      <c r="I50" s="16">
        <f t="shared" si="1"/>
        <v>500</v>
      </c>
      <c r="M50" s="2">
        <v>500</v>
      </c>
    </row>
    <row r="51" spans="1:13" ht="24">
      <c r="A51" s="17">
        <v>900</v>
      </c>
      <c r="B51" s="17">
        <v>90004</v>
      </c>
      <c r="C51" s="17">
        <v>4300</v>
      </c>
      <c r="D51" s="13"/>
      <c r="E51" s="14" t="s">
        <v>211</v>
      </c>
      <c r="F51" s="15">
        <v>5000</v>
      </c>
      <c r="G51" s="15">
        <v>5000</v>
      </c>
      <c r="H51" s="15"/>
      <c r="I51" s="16">
        <f t="shared" si="1"/>
        <v>0</v>
      </c>
      <c r="M51" s="32"/>
    </row>
    <row r="52" spans="1:12" s="6" customFormat="1" ht="24">
      <c r="A52" s="12">
        <v>900</v>
      </c>
      <c r="B52" s="12">
        <v>90015</v>
      </c>
      <c r="C52" s="17">
        <v>3020</v>
      </c>
      <c r="D52" s="13"/>
      <c r="E52" s="14" t="s">
        <v>256</v>
      </c>
      <c r="F52" s="15">
        <v>2138</v>
      </c>
      <c r="G52" s="15">
        <v>1000</v>
      </c>
      <c r="H52" s="15"/>
      <c r="I52" s="16">
        <f t="shared" si="1"/>
        <v>1138</v>
      </c>
      <c r="J52" s="7"/>
      <c r="K52" s="7"/>
      <c r="L52" s="214"/>
    </row>
    <row r="53" spans="1:15" ht="24">
      <c r="A53" s="12">
        <v>900</v>
      </c>
      <c r="B53" s="12">
        <v>90015</v>
      </c>
      <c r="C53" s="17">
        <v>4010</v>
      </c>
      <c r="D53" s="13"/>
      <c r="E53" s="14" t="s">
        <v>202</v>
      </c>
      <c r="F53" s="15">
        <v>56000</v>
      </c>
      <c r="G53" s="15">
        <v>11000</v>
      </c>
      <c r="H53" s="15"/>
      <c r="I53" s="16">
        <f t="shared" si="1"/>
        <v>45000</v>
      </c>
      <c r="L53" s="6"/>
      <c r="M53" s="35"/>
      <c r="N53" s="214"/>
      <c r="O53" s="35"/>
    </row>
    <row r="54" spans="1:15" ht="24">
      <c r="A54" s="12">
        <v>900</v>
      </c>
      <c r="B54" s="12">
        <v>90015</v>
      </c>
      <c r="C54" s="17">
        <v>4110</v>
      </c>
      <c r="D54" s="13"/>
      <c r="E54" s="14" t="s">
        <v>204</v>
      </c>
      <c r="F54" s="15">
        <v>10446</v>
      </c>
      <c r="G54" s="15">
        <v>4700</v>
      </c>
      <c r="H54" s="15"/>
      <c r="I54" s="16">
        <f t="shared" si="1"/>
        <v>5746</v>
      </c>
      <c r="L54" s="6"/>
      <c r="M54" s="35"/>
      <c r="N54" s="214"/>
      <c r="O54" s="35"/>
    </row>
    <row r="55" spans="1:15" ht="24">
      <c r="A55" s="12">
        <v>900</v>
      </c>
      <c r="B55" s="12">
        <v>90015</v>
      </c>
      <c r="C55" s="17">
        <v>4120</v>
      </c>
      <c r="D55" s="13"/>
      <c r="E55" s="14" t="s">
        <v>205</v>
      </c>
      <c r="F55" s="15">
        <v>1485</v>
      </c>
      <c r="G55" s="15">
        <v>650</v>
      </c>
      <c r="H55" s="15"/>
      <c r="I55" s="16">
        <f t="shared" si="1"/>
        <v>835</v>
      </c>
      <c r="L55" s="6"/>
      <c r="M55" s="35"/>
      <c r="N55" s="214"/>
      <c r="O55" s="35"/>
    </row>
    <row r="56" spans="1:15" ht="24">
      <c r="A56" s="12">
        <v>900</v>
      </c>
      <c r="B56" s="114">
        <v>90015</v>
      </c>
      <c r="C56" s="17">
        <v>4210</v>
      </c>
      <c r="D56" s="13"/>
      <c r="E56" s="14" t="s">
        <v>259</v>
      </c>
      <c r="F56" s="15">
        <v>40000</v>
      </c>
      <c r="G56" s="15"/>
      <c r="H56" s="15">
        <v>15000</v>
      </c>
      <c r="I56" s="16">
        <f t="shared" si="1"/>
        <v>55000</v>
      </c>
      <c r="L56" s="6"/>
      <c r="M56" s="35">
        <v>2000</v>
      </c>
      <c r="N56" s="214"/>
      <c r="O56" s="35"/>
    </row>
    <row r="57" spans="1:15" ht="24">
      <c r="A57" s="12">
        <v>900</v>
      </c>
      <c r="B57" s="114">
        <v>90015</v>
      </c>
      <c r="C57" s="17">
        <v>4300</v>
      </c>
      <c r="D57" s="13"/>
      <c r="E57" s="14" t="s">
        <v>258</v>
      </c>
      <c r="F57" s="15">
        <v>30000</v>
      </c>
      <c r="G57" s="15"/>
      <c r="H57" s="15">
        <v>4000</v>
      </c>
      <c r="I57" s="16">
        <f t="shared" si="1"/>
        <v>34000</v>
      </c>
      <c r="L57" s="6"/>
      <c r="M57" s="35">
        <v>-2000</v>
      </c>
      <c r="N57" s="214"/>
      <c r="O57" s="35"/>
    </row>
    <row r="58" spans="1:15" ht="24">
      <c r="A58" s="12">
        <v>900</v>
      </c>
      <c r="B58" s="12">
        <v>90015</v>
      </c>
      <c r="C58" s="113">
        <v>4410</v>
      </c>
      <c r="D58" s="13"/>
      <c r="E58" s="14" t="s">
        <v>214</v>
      </c>
      <c r="F58" s="15">
        <v>3000</v>
      </c>
      <c r="G58" s="15">
        <v>1500</v>
      </c>
      <c r="H58" s="15"/>
      <c r="I58" s="16">
        <f t="shared" si="1"/>
        <v>1500</v>
      </c>
      <c r="L58" s="6"/>
      <c r="M58" s="35"/>
      <c r="N58" s="214"/>
      <c r="O58" s="35"/>
    </row>
    <row r="59" spans="1:15" ht="24">
      <c r="A59" s="12">
        <v>900</v>
      </c>
      <c r="B59" s="12">
        <v>90015</v>
      </c>
      <c r="C59" s="113">
        <v>4440</v>
      </c>
      <c r="D59" s="13"/>
      <c r="E59" s="14" t="s">
        <v>257</v>
      </c>
      <c r="F59" s="15">
        <v>1960</v>
      </c>
      <c r="G59" s="15">
        <v>150</v>
      </c>
      <c r="H59" s="15"/>
      <c r="I59" s="16">
        <f t="shared" si="1"/>
        <v>1810</v>
      </c>
      <c r="L59" s="6"/>
      <c r="M59" s="35"/>
      <c r="N59" s="214"/>
      <c r="O59" s="35"/>
    </row>
    <row r="60" spans="1:15" ht="24">
      <c r="A60" s="114">
        <v>900</v>
      </c>
      <c r="B60" s="114">
        <v>90017</v>
      </c>
      <c r="C60" s="113">
        <v>2650</v>
      </c>
      <c r="D60" s="13"/>
      <c r="E60" s="14" t="s">
        <v>201</v>
      </c>
      <c r="F60" s="15">
        <v>476779</v>
      </c>
      <c r="G60" s="15"/>
      <c r="H60" s="15">
        <v>7106</v>
      </c>
      <c r="I60" s="16">
        <f t="shared" si="1"/>
        <v>483885</v>
      </c>
      <c r="L60" s="6"/>
      <c r="M60" s="35"/>
      <c r="N60" s="214"/>
      <c r="O60" s="35"/>
    </row>
    <row r="61" spans="1:15" ht="24">
      <c r="A61" s="17">
        <v>900</v>
      </c>
      <c r="B61" s="17">
        <v>90095</v>
      </c>
      <c r="C61" s="17">
        <v>4300</v>
      </c>
      <c r="D61" s="13"/>
      <c r="E61" s="14" t="s">
        <v>212</v>
      </c>
      <c r="F61" s="15">
        <v>0</v>
      </c>
      <c r="G61" s="15"/>
      <c r="H61" s="15">
        <v>5000</v>
      </c>
      <c r="I61" s="16">
        <f t="shared" si="1"/>
        <v>5000</v>
      </c>
      <c r="L61" s="6"/>
      <c r="M61" s="35"/>
      <c r="N61" s="214"/>
      <c r="O61" s="35"/>
    </row>
    <row r="62" spans="1:15" ht="24">
      <c r="A62" s="17">
        <v>900</v>
      </c>
      <c r="B62" s="17">
        <v>90095</v>
      </c>
      <c r="C62" s="17">
        <v>6050</v>
      </c>
      <c r="D62" s="13"/>
      <c r="E62" s="14" t="s">
        <v>208</v>
      </c>
      <c r="F62" s="15">
        <v>380000</v>
      </c>
      <c r="G62" s="15"/>
      <c r="H62" s="15">
        <v>68700</v>
      </c>
      <c r="I62" s="16">
        <f t="shared" si="1"/>
        <v>448700</v>
      </c>
      <c r="L62" s="6"/>
      <c r="M62" s="35"/>
      <c r="N62" s="214"/>
      <c r="O62" s="35"/>
    </row>
    <row r="63" spans="1:15" ht="24">
      <c r="A63" s="12">
        <v>921</v>
      </c>
      <c r="B63" s="12">
        <v>92109</v>
      </c>
      <c r="C63" s="17">
        <v>4170</v>
      </c>
      <c r="D63" s="13"/>
      <c r="E63" s="14" t="s">
        <v>233</v>
      </c>
      <c r="F63" s="15">
        <v>30000</v>
      </c>
      <c r="G63" s="15">
        <v>5100</v>
      </c>
      <c r="H63" s="15"/>
      <c r="I63" s="16">
        <f t="shared" si="1"/>
        <v>24900</v>
      </c>
      <c r="L63" s="6"/>
      <c r="M63" s="35"/>
      <c r="N63" s="214"/>
      <c r="O63" s="35"/>
    </row>
    <row r="64" spans="1:15" ht="24">
      <c r="A64" s="17">
        <v>921</v>
      </c>
      <c r="B64" s="17">
        <v>92109</v>
      </c>
      <c r="C64" s="17">
        <v>4210</v>
      </c>
      <c r="D64" s="13"/>
      <c r="E64" s="14" t="s">
        <v>234</v>
      </c>
      <c r="F64" s="15">
        <v>12448</v>
      </c>
      <c r="G64" s="15">
        <v>1000</v>
      </c>
      <c r="H64" s="15"/>
      <c r="I64" s="16">
        <f t="shared" si="1"/>
        <v>11448</v>
      </c>
      <c r="L64" s="6"/>
      <c r="M64" s="35"/>
      <c r="N64" s="214"/>
      <c r="O64" s="35"/>
    </row>
    <row r="65" spans="1:9" ht="24">
      <c r="A65" s="114">
        <v>921</v>
      </c>
      <c r="B65" s="114">
        <v>92109</v>
      </c>
      <c r="C65" s="113">
        <v>4300</v>
      </c>
      <c r="D65" s="13"/>
      <c r="E65" s="14" t="s">
        <v>215</v>
      </c>
      <c r="F65" s="15">
        <v>14000</v>
      </c>
      <c r="G65" s="15"/>
      <c r="H65" s="15">
        <v>21100</v>
      </c>
      <c r="I65" s="16">
        <f t="shared" si="1"/>
        <v>35100</v>
      </c>
    </row>
    <row r="66" spans="1:9" ht="24">
      <c r="A66" s="12">
        <v>921</v>
      </c>
      <c r="B66" s="12">
        <v>92195</v>
      </c>
      <c r="C66" s="17">
        <v>4210</v>
      </c>
      <c r="D66" s="13"/>
      <c r="E66" s="14" t="s">
        <v>159</v>
      </c>
      <c r="F66" s="15">
        <v>16000</v>
      </c>
      <c r="G66" s="15">
        <v>11500</v>
      </c>
      <c r="H66" s="15"/>
      <c r="I66" s="16">
        <f t="shared" si="1"/>
        <v>4500</v>
      </c>
    </row>
    <row r="67" spans="1:9" ht="24">
      <c r="A67" s="12">
        <v>921</v>
      </c>
      <c r="B67" s="12">
        <v>92195</v>
      </c>
      <c r="C67" s="17">
        <v>4300</v>
      </c>
      <c r="D67" s="13"/>
      <c r="E67" s="14" t="s">
        <v>160</v>
      </c>
      <c r="F67" s="15">
        <v>16000</v>
      </c>
      <c r="G67" s="15">
        <v>11500</v>
      </c>
      <c r="H67" s="15"/>
      <c r="I67" s="16">
        <f t="shared" si="1"/>
        <v>4500</v>
      </c>
    </row>
    <row r="68" spans="1:9" ht="15">
      <c r="A68" s="17"/>
      <c r="B68" s="17"/>
      <c r="C68" s="17"/>
      <c r="D68" s="13"/>
      <c r="E68" s="14"/>
      <c r="F68" s="15"/>
      <c r="G68" s="15"/>
      <c r="H68" s="15"/>
      <c r="I68" s="16">
        <f aca="true" t="shared" si="2" ref="I68:I73">SUM(F68-G68+H68)</f>
        <v>0</v>
      </c>
    </row>
    <row r="69" spans="1:9" ht="15">
      <c r="A69" s="17"/>
      <c r="B69" s="17"/>
      <c r="C69" s="17"/>
      <c r="D69" s="13"/>
      <c r="E69" s="14"/>
      <c r="F69" s="15"/>
      <c r="G69" s="15"/>
      <c r="H69" s="15"/>
      <c r="I69" s="16">
        <f t="shared" si="2"/>
        <v>0</v>
      </c>
    </row>
    <row r="70" spans="1:9" ht="15">
      <c r="A70" s="17"/>
      <c r="B70" s="17"/>
      <c r="C70" s="17"/>
      <c r="D70" s="13"/>
      <c r="E70" s="14"/>
      <c r="F70" s="15"/>
      <c r="G70" s="15"/>
      <c r="H70" s="15"/>
      <c r="I70" s="16">
        <f t="shared" si="2"/>
        <v>0</v>
      </c>
    </row>
    <row r="71" spans="1:9" ht="15">
      <c r="A71" s="17"/>
      <c r="B71" s="17"/>
      <c r="C71" s="17"/>
      <c r="D71" s="13"/>
      <c r="E71" s="14"/>
      <c r="F71" s="15"/>
      <c r="G71" s="15"/>
      <c r="H71" s="15"/>
      <c r="I71" s="16">
        <f t="shared" si="2"/>
        <v>0</v>
      </c>
    </row>
    <row r="72" spans="1:9" ht="15">
      <c r="A72" s="17"/>
      <c r="B72" s="17"/>
      <c r="C72" s="17"/>
      <c r="D72" s="13"/>
      <c r="E72" s="14"/>
      <c r="F72" s="15"/>
      <c r="G72" s="15"/>
      <c r="H72" s="15"/>
      <c r="I72" s="16">
        <f t="shared" si="2"/>
        <v>0</v>
      </c>
    </row>
    <row r="73" spans="1:9" ht="15">
      <c r="A73" s="17"/>
      <c r="B73" s="17"/>
      <c r="C73" s="17"/>
      <c r="D73" s="13"/>
      <c r="E73" s="14"/>
      <c r="F73" s="15"/>
      <c r="G73" s="15"/>
      <c r="H73" s="15"/>
      <c r="I73" s="16">
        <f t="shared" si="2"/>
        <v>0</v>
      </c>
    </row>
    <row r="74" spans="1:9" ht="15">
      <c r="A74" s="17"/>
      <c r="B74" s="17"/>
      <c r="C74" s="17"/>
      <c r="D74" s="13"/>
      <c r="E74" s="14"/>
      <c r="F74" s="15"/>
      <c r="G74" s="15"/>
      <c r="H74" s="15"/>
      <c r="I74" s="16">
        <f aca="true" t="shared" si="3" ref="I74:I81">SUM(F74-G74+H74)</f>
        <v>0</v>
      </c>
    </row>
    <row r="75" spans="1:9" ht="15">
      <c r="A75" s="17"/>
      <c r="B75" s="17"/>
      <c r="C75" s="17"/>
      <c r="D75" s="13"/>
      <c r="E75" s="14"/>
      <c r="F75" s="15"/>
      <c r="G75" s="15"/>
      <c r="H75" s="15"/>
      <c r="I75" s="16">
        <f t="shared" si="3"/>
        <v>0</v>
      </c>
    </row>
    <row r="76" spans="1:9" ht="15">
      <c r="A76" s="17"/>
      <c r="B76" s="17"/>
      <c r="C76" s="17"/>
      <c r="D76" s="13"/>
      <c r="E76" s="14"/>
      <c r="F76" s="15"/>
      <c r="G76" s="15"/>
      <c r="H76" s="15"/>
      <c r="I76" s="16">
        <f t="shared" si="3"/>
        <v>0</v>
      </c>
    </row>
    <row r="77" spans="1:9" ht="15">
      <c r="A77" s="17"/>
      <c r="B77" s="17"/>
      <c r="C77" s="17"/>
      <c r="D77" s="13"/>
      <c r="E77" s="14"/>
      <c r="F77" s="15"/>
      <c r="G77" s="15"/>
      <c r="H77" s="15"/>
      <c r="I77" s="16">
        <f t="shared" si="3"/>
        <v>0</v>
      </c>
    </row>
    <row r="78" spans="1:9" ht="15">
      <c r="A78" s="17"/>
      <c r="B78" s="17"/>
      <c r="C78" s="17"/>
      <c r="D78" s="13"/>
      <c r="E78" s="14"/>
      <c r="F78" s="15"/>
      <c r="G78" s="15"/>
      <c r="H78" s="15"/>
      <c r="I78" s="16">
        <f t="shared" si="3"/>
        <v>0</v>
      </c>
    </row>
    <row r="79" spans="1:9" ht="15">
      <c r="A79" s="17"/>
      <c r="B79" s="17"/>
      <c r="C79" s="17"/>
      <c r="D79" s="13"/>
      <c r="E79" s="14"/>
      <c r="F79" s="15"/>
      <c r="G79" s="15"/>
      <c r="H79" s="15"/>
      <c r="I79" s="16">
        <f t="shared" si="3"/>
        <v>0</v>
      </c>
    </row>
    <row r="80" spans="1:9" ht="15">
      <c r="A80" s="17"/>
      <c r="B80" s="17"/>
      <c r="C80" s="17"/>
      <c r="D80" s="13"/>
      <c r="E80" s="14"/>
      <c r="F80" s="15"/>
      <c r="G80" s="15"/>
      <c r="H80" s="15"/>
      <c r="I80" s="16">
        <f t="shared" si="3"/>
        <v>0</v>
      </c>
    </row>
    <row r="81" spans="1:9" ht="15">
      <c r="A81" s="18"/>
      <c r="B81" s="18"/>
      <c r="C81" s="18"/>
      <c r="D81" s="19"/>
      <c r="E81" s="20"/>
      <c r="F81" s="21"/>
      <c r="G81" s="21"/>
      <c r="H81" s="21"/>
      <c r="I81" s="16">
        <f t="shared" si="3"/>
        <v>0</v>
      </c>
    </row>
    <row r="82" spans="6:9" ht="18">
      <c r="F82" s="29"/>
      <c r="G82" s="23"/>
      <c r="H82" s="23"/>
      <c r="I82" s="24"/>
    </row>
    <row r="83" spans="7:8" ht="12.75">
      <c r="G83" s="27"/>
      <c r="H83" s="27"/>
    </row>
    <row r="84" spans="7:8" ht="12.75">
      <c r="G84" s="27"/>
      <c r="H84" s="27"/>
    </row>
    <row r="85" spans="7:8" ht="12.75">
      <c r="G85" s="27"/>
      <c r="H85" s="27"/>
    </row>
    <row r="86" spans="7:8" ht="12.75">
      <c r="G86" s="27"/>
      <c r="H86" s="27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2005-06-30T12:33:51Z</cp:lastPrinted>
  <dcterms:created xsi:type="dcterms:W3CDTF">2003-04-04T08:39:30Z</dcterms:created>
  <dcterms:modified xsi:type="dcterms:W3CDTF">2005-06-30T12:33:59Z</dcterms:modified>
  <cp:category/>
  <cp:version/>
  <cp:contentType/>
  <cp:contentStatus/>
</cp:coreProperties>
</file>