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firstSheet="5" activeTab="10"/>
  </bookViews>
  <sheets>
    <sheet name="Dane" sheetId="1" r:id="rId1"/>
    <sheet name="Dowody" sheetId="2" r:id="rId2"/>
    <sheet name="GFOŚiGW" sheetId="3" r:id="rId3"/>
    <sheet name="Inwest-MZK" sheetId="4" r:id="rId4"/>
    <sheet name="ZB-MZK" sheetId="5" r:id="rId5"/>
    <sheet name="Dotacje" sheetId="6" r:id="rId6"/>
    <sheet name="Inwestycje" sheetId="7" r:id="rId7"/>
    <sheet name="zrównoważ." sheetId="8" r:id="rId8"/>
    <sheet name="Załącznik Nr 1" sheetId="9" r:id="rId9"/>
    <sheet name="Załacznik Nr 2" sheetId="10" r:id="rId10"/>
    <sheet name="Załącznik Nr3 " sheetId="11" r:id="rId11"/>
  </sheets>
  <definedNames/>
  <calcPr fullCalcOnLoad="1"/>
</workbook>
</file>

<file path=xl/sharedStrings.xml><?xml version="1.0" encoding="utf-8"?>
<sst xmlns="http://schemas.openxmlformats.org/spreadsheetml/2006/main" count="490" uniqueCount="282">
  <si>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</si>
  <si>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</si>
  <si>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</si>
  <si>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</si>
  <si>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</si>
  <si>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</si>
  <si>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</si>
  <si>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</si>
  <si>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</si>
  <si>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</si>
  <si>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</si>
  <si>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</si>
  <si>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</si>
  <si>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Załącznik Nr 3</t>
  </si>
  <si>
    <t>Rady Miejskiej w Sulejowie</t>
  </si>
  <si>
    <t>L.p.</t>
  </si>
  <si>
    <t>Kwota</t>
  </si>
  <si>
    <t>Załącznik Nr 4</t>
  </si>
  <si>
    <t>z czego - wydatki ulegające zmianie</t>
  </si>
  <si>
    <t>z czego - dochody ulegające zmianie</t>
  </si>
  <si>
    <t>Nazwa zadania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</si>
  <si>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</si>
  <si>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</si>
  <si>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</si>
  <si>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</si>
  <si>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</si>
  <si>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</si>
  <si>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</si>
  <si>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Przebudowa ulicy Krawieckiej w Uszczynie</t>
  </si>
  <si>
    <t>Przebudowa drogi gminnej we wsi Podlubień</t>
  </si>
  <si>
    <t>2004 - 2005</t>
  </si>
  <si>
    <t>Odwodnienie ulicy Topolowej w Przygłowie</t>
  </si>
  <si>
    <t>Przebudowa ulicy Rolniczej w Uszczynie</t>
  </si>
  <si>
    <t>Przebudowa ulicy Energetycznej we Włodzimierzowie</t>
  </si>
  <si>
    <t>0840</t>
  </si>
  <si>
    <t xml:space="preserve">Plan po zmianach </t>
  </si>
  <si>
    <t>Plan po zmianach</t>
  </si>
  <si>
    <t>Załącznik Nr 6</t>
  </si>
  <si>
    <t>Przychody</t>
  </si>
  <si>
    <t>Gospodarka Komunalna i Ochrona Środowiska</t>
  </si>
  <si>
    <t>Zakłady Gospodarki Komunalnej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</si>
  <si>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</si>
  <si>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</si>
  <si>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</si>
  <si>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</si>
  <si>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</si>
  <si>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0830</t>
  </si>
  <si>
    <t>wpływy z usług</t>
  </si>
  <si>
    <t>0920</t>
  </si>
  <si>
    <t>pozostałe odsetki</t>
  </si>
  <si>
    <t xml:space="preserve">nagrody i wydatki osobowe nie zaliczane do wynagrodzeń 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</si>
  <si>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</si>
  <si>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</si>
  <si>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</si>
  <si>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</si>
  <si>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</si>
  <si>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</si>
  <si>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</si>
  <si>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pozostałych usług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</si>
  <si>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</si>
  <si>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</si>
  <si>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</si>
  <si>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</si>
  <si>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pozostałe podatki na rzecz budżetu </t>
  </si>
  <si>
    <t>Kwota dotacji</t>
  </si>
  <si>
    <t>Wpłaty do budżetu</t>
  </si>
  <si>
    <t>środków obrotowych</t>
  </si>
  <si>
    <t>z zysku</t>
  </si>
  <si>
    <t>1.</t>
  </si>
  <si>
    <t>Miejski Zakład Komunalny    zakład budżetowy</t>
  </si>
  <si>
    <r>
      <t xml:space="preserve">Nazwa jednostki      </t>
    </r>
    <r>
      <rPr>
        <sz val="10"/>
        <rFont val="Arial"/>
        <family val="2"/>
      </rPr>
      <t>(forma organizacyjna)</t>
    </r>
  </si>
  <si>
    <t>Fundusz Ochrony Środowiska i Gospodarki Wodnej</t>
  </si>
  <si>
    <t>0970</t>
  </si>
  <si>
    <t>wpływy z różnych opłat</t>
  </si>
  <si>
    <t>wydatki inwestycyjne funduszy celowych</t>
  </si>
  <si>
    <t>pożyczką z WFOŚiGW</t>
  </si>
  <si>
    <t>Wolne środki</t>
  </si>
  <si>
    <t>Przebudowa części ulicy Przedszkolnej od ulicy Lipowej wraz z ulicą Krzywą i częścią ulicy Kasztanowej  w Poniatowie</t>
  </si>
  <si>
    <t>2004 - 2006</t>
  </si>
  <si>
    <t>Przebudowa części ulic Barbary i Rudnickiego w Sulejowie</t>
  </si>
  <si>
    <t>Z</t>
  </si>
  <si>
    <t>Gminny Fundusz Ochrony Środowiska i Gospodarki Wodnej</t>
  </si>
  <si>
    <t>Plan przychodów i wydatków zakładu budżetowego</t>
  </si>
  <si>
    <t>Plan finansowy Miejskiego Zakładu Komunalnego w Sulejowie</t>
  </si>
  <si>
    <t>Plan dotacji budżetu oraz wpłat do budżetu gminnych jednostek</t>
  </si>
  <si>
    <t>Załącznik Nr 7</t>
  </si>
  <si>
    <t>sprawdzenie</t>
  </si>
  <si>
    <t>dochody - Nr 1</t>
  </si>
  <si>
    <t>wydatki - Nr 2</t>
  </si>
  <si>
    <t>( - )</t>
  </si>
  <si>
    <t>( + )</t>
  </si>
  <si>
    <t>załącznik Nr 3</t>
  </si>
  <si>
    <t>dopisz rozdział</t>
  </si>
  <si>
    <t xml:space="preserve">Dochody budżetowe </t>
  </si>
  <si>
    <t>Wydatki budżetowe</t>
  </si>
  <si>
    <t>( - ) niedobór lub ( + ) nadwyżka</t>
  </si>
  <si>
    <t>Finansowanie</t>
  </si>
  <si>
    <t>Przychody - ogółem</t>
  </si>
  <si>
    <t xml:space="preserve">Planowane (pobrane) kredyty </t>
  </si>
  <si>
    <t>Rozchody - ogółem</t>
  </si>
  <si>
    <t>Spłaty rat kredytów - pożyczek</t>
  </si>
  <si>
    <t>wynagrodzenia bezosobowe</t>
  </si>
  <si>
    <t>Plan nakładów na inwestycje w 2005 roku</t>
  </si>
  <si>
    <t>Termin rozpoczęcia</t>
  </si>
  <si>
    <t>Wielkość nakładów zrealizowanych do 2004 roku</t>
  </si>
  <si>
    <t>Nakłady planowane na lata 2005-2008</t>
  </si>
  <si>
    <t>Dotacje z budżetu gminy w 2005 roku</t>
  </si>
  <si>
    <t>Limit dotacji na lata 2006-2008</t>
  </si>
  <si>
    <t>dotacje z budżetu gminy w 2005 roku pokryte są:</t>
  </si>
  <si>
    <t>dochodami  własnymi</t>
  </si>
  <si>
    <t>środkami ludności</t>
  </si>
  <si>
    <t>innymi środkami</t>
  </si>
  <si>
    <t>"DROG-INŻ." Piotrków Tryb.</t>
  </si>
  <si>
    <t>Przebudowa części ulic Jagielończyka i Romańskiej w Sulejowie</t>
  </si>
  <si>
    <t>Modernizacja ulicy Grunwaldzkiej w Sulejowie</t>
  </si>
  <si>
    <t>Rozbudowa sieci, oprogramowania i wymiana stanowisk komputerowych w Urzędzie Miejskim</t>
  </si>
  <si>
    <t xml:space="preserve">Przebudowa drogi Witów Kolonia - Kałek położenie nawierzchni bitumicznej </t>
  </si>
  <si>
    <t>Dokończenie modernizacji ulicy Rudnickiego w Sulejowie</t>
  </si>
  <si>
    <t>2005 - 2006</t>
  </si>
  <si>
    <t>Przebudowa ulicy W. Łokietka i Mauretańskiej w Sulejowie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</si>
  <si>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</si>
  <si>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</si>
  <si>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</si>
  <si>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Modernizacja oczyszczalni ścieków wraz z przepompowniami</t>
  </si>
  <si>
    <t>2005 - 2008</t>
  </si>
  <si>
    <t>Uszczelnianie istniejącej i rozbudowa kanalizacji sanitarnej w Sulejowie</t>
  </si>
  <si>
    <t>Budowa Centrum Sportowo - Rekreacyjno - Kulturalnego w Sulejowie ul. Szkolna 2</t>
  </si>
  <si>
    <t>Plan 2005</t>
  </si>
  <si>
    <t>wpływy ze sprzedaży wyrobów</t>
  </si>
  <si>
    <t>organizacyjnych na 2005 rok</t>
  </si>
  <si>
    <t>Wydatki budżetu gminy na 2005 rok</t>
  </si>
  <si>
    <t>Aktualny plan na 2005 rok</t>
  </si>
  <si>
    <t>Dochody budżetu gminy na 2005 rok</t>
  </si>
  <si>
    <t>Zrównoważenie budżetu gminy na 2005 rok</t>
  </si>
  <si>
    <t>wydatki na zakupy inwestycyjne funduszy celowych</t>
  </si>
  <si>
    <t>Zakup sprzętu komputerowego</t>
  </si>
  <si>
    <t>wydatki inwestycyjne zakładów budżetowych</t>
  </si>
  <si>
    <t>Wydatki MZK w 2005 roku</t>
  </si>
  <si>
    <t>wydatki MZK w 2005 roku pokryte są:</t>
  </si>
  <si>
    <t>dotacje z WFOŚiGW</t>
  </si>
  <si>
    <t>Budowa trzeciego odwiertu na ujęciu wody "BARBARA"</t>
  </si>
  <si>
    <t>Wymiana rur azbestowo-cementowych wodociągu w Krzewinach</t>
  </si>
  <si>
    <t>Plan nakładów na inwestycje Miejskiego Zakładu Komunalnego w Sulejowie w 2005 roku</t>
  </si>
  <si>
    <t xml:space="preserve">Nakładka bitumiczna na drogach gminnych  </t>
  </si>
  <si>
    <t>Kompleksowe uzbrojenie terenu pod działalność usługowo-handlową w Sulejowie</t>
  </si>
  <si>
    <t>Utworzenie gminnego zespołu reagowania - zakup sprzętu komputerowego</t>
  </si>
  <si>
    <t>Utworzenie gminnego zespołu reagowania - adaptacja pomieszczenia</t>
  </si>
  <si>
    <t>Przebudowa drogi gminnej w Witowie</t>
  </si>
  <si>
    <t>Przebudowa drogi gminnej w Zalesicach</t>
  </si>
  <si>
    <t>Wymiana rur azbestowo-cementowych wodociągu w ulicy Barbary i Rudnickiego w Sulejowie</t>
  </si>
  <si>
    <t>MZK Sulejów</t>
  </si>
  <si>
    <t>PD "Lambdar" Łódź</t>
  </si>
  <si>
    <t>zakup usług dostępu do sieci Internet</t>
  </si>
  <si>
    <t>Rozbudowa Przedszkola Samorządowego w Poniatowie</t>
  </si>
  <si>
    <t>Budowa nowych i modernizacja istniejących boisk przy szkołach podstawowych</t>
  </si>
  <si>
    <t>Budowa drugiej niezależnej nitki wodociągowej z ujęcia "Barbara" w Sulejowie</t>
  </si>
  <si>
    <t>Budowa trzeciego zbiornika wody przy ujęciu "Barbara" wraz z modernizacją</t>
  </si>
  <si>
    <t>Modernizacja drogi Witów Kolonia - Przygłów</t>
  </si>
  <si>
    <t>Rozbudowa kanalizacji w ulicy Grunwaldzkiej w Sulejowie</t>
  </si>
  <si>
    <t>010</t>
  </si>
  <si>
    <t>01010</t>
  </si>
  <si>
    <t>Budowa wodociągu w ulicy Kasztanowej we Włodzimierzowie</t>
  </si>
  <si>
    <t>Modernizacja części ulicy Wyszyńskiego we Włodzimierzowie</t>
  </si>
  <si>
    <t>Budowa zatoki autobusowej i chodnika w ulicy Rudnickiego w Sulejowie</t>
  </si>
  <si>
    <t xml:space="preserve">dotacja przedmiotowa z budżetu gminy </t>
  </si>
  <si>
    <t>Modernizacja drogi Łazy Dąbrowa - Łęczno</t>
  </si>
  <si>
    <t>Modernizacja drogi Kłudzice - Łęczno</t>
  </si>
  <si>
    <t>Modernizacja ulicy Polnej we Włodzimierzowie</t>
  </si>
  <si>
    <t>Wymiana rur azbestowo-cementowych w ulicy Jagielończyka w Sulejowie</t>
  </si>
  <si>
    <t>Budowa pompowni wodociągowej w Przygłowie</t>
  </si>
  <si>
    <t>2005-2006</t>
  </si>
  <si>
    <t>Przebudowa części ulicy Romańskiej w Sulejowie</t>
  </si>
  <si>
    <t>Przebudowa części ulic Jagielończyka w Sulejowie</t>
  </si>
  <si>
    <t>Załącznik Nr 8</t>
  </si>
  <si>
    <t>2004 - 2007</t>
  </si>
  <si>
    <t>Rozbudowa wodociągu w Przygłowie</t>
  </si>
  <si>
    <t>Rozbudowa wodociągu w ulicy Modrzewiowej w Uszczynie</t>
  </si>
  <si>
    <t>Budowa wodociągu w ulicy Jarzębinowej i Jasnej we Włodzimierzowie</t>
  </si>
  <si>
    <t>Budowa zbiornika odparowującego z doprowadzeniem wód opadowych z osiedla Podklasztorze w Sulejowie</t>
  </si>
  <si>
    <t>Rozbudowa wodociągu w Kłudzicach</t>
  </si>
  <si>
    <t>PRDM Piotrków T.</t>
  </si>
  <si>
    <t>Dotacje celowe otrzymane z budżetu państwa - kontrakt wojewódzki na wymianę parkietu w sali gimnastycznej przy Szkole Podstawowej w Przygłowie</t>
  </si>
  <si>
    <t>Oświata i wychowanie - szkoły podstawowe - wydatki inwestycyjne jednostek budżetowych</t>
  </si>
  <si>
    <t>Dochody związane z realizacją zadań z zakresu administracji rządowej</t>
  </si>
  <si>
    <t>Administracja publiczna</t>
  </si>
  <si>
    <t>Urzędy Wojewódzkie</t>
  </si>
  <si>
    <t>0690</t>
  </si>
  <si>
    <t>Pomoc społeczna - pozostała działalność - świadczenia społeczne</t>
  </si>
  <si>
    <t>Gospodarka komunalna i ochrona środowiska - zakłady gospodarki komunalnej - dotacja przedmiotowa z budżetu dla zakładu budżetowego</t>
  </si>
  <si>
    <t>Dotacje celowe otrzymane z budżetu państwa na realizację zadań własnych gminy - dożywianie uczniów</t>
  </si>
  <si>
    <t>Środki na dofinansowanie zadań bieżących gmin, pozyskane z innych źródeł - środki z Ministerstwa Kultury i Sztuki</t>
  </si>
  <si>
    <t>Kultura i ochrona dziedzictwa narodowego - biblioteki - zakup pomocy naukowych, dydaktycznych i książek</t>
  </si>
  <si>
    <t>Transport i łączność - drogi publiczne gminne - zakup materiałów i wyposażenia</t>
  </si>
  <si>
    <t>Gospodarka komunalna i ochrona środowiska - oświetlenie ulic, placów i dróg - wynagrodzenia osobowe pracowników</t>
  </si>
  <si>
    <t>E</t>
  </si>
  <si>
    <t>Środki na dofinansowanie zadań bieżących gmin, pozyskane z innych źródeł - dotacja z WFOŚiGW w Łodzi na konkurs ekologiczny</t>
  </si>
  <si>
    <t>Oświata i wychowanie - szkoły podstawowe - zakup materiałów i wyposażenia</t>
  </si>
  <si>
    <t>Środki na dofinansowanie zadań bieżących gmin, pozyskane z innych źródeł - refundacja wydatków pracowników interwencyjnych</t>
  </si>
  <si>
    <t>Oświata i wychowanie - szkoły podstawowe - zakup usług remontowych</t>
  </si>
  <si>
    <t>Wymiana parkietu w sali gimnastycznej przy Szkole Podstawowej w Przygłowie</t>
  </si>
  <si>
    <t>Transport i łączność - drogi publiczne gminne - składki na fundusz pracy</t>
  </si>
  <si>
    <t>Transport i łączność - drogi publiczne gminne - składki na ubezpieczenia społeczne</t>
  </si>
  <si>
    <t>Oświata i wychowanie - dowożenie uczniów - zakup materiałów i wyposażenia</t>
  </si>
  <si>
    <t>Oświata i wychowanie - dowożenie uczniów - zakup usług remontowych</t>
  </si>
  <si>
    <t>Bezpieczeństwo publiczne i ochrona przeciwpożarowa - ochotnicze straże pożarne - wynagrodzenia bezosobowe</t>
  </si>
  <si>
    <t>Bezpieczeństwo publiczne i ochrona przeciwpożarowa - ochotnicze straże pożarne - zakup materiałów i wyposażenia</t>
  </si>
  <si>
    <t>Bezpieczeństwo publiczne i ochrona przeciwpożarowa - ochotnicze straże pożarne - zakup energii</t>
  </si>
  <si>
    <t>Załącznik Nr 5</t>
  </si>
  <si>
    <t>Bezpieczeństwo publiczne i ochrona przeciwpożarowa - ochotnicze straże pożarne - składki na ubezpieczenia społeczne</t>
  </si>
  <si>
    <t>PEUK Piotrków T.</t>
  </si>
  <si>
    <t>Załącznik Nr 9</t>
  </si>
  <si>
    <t>2009 - 2010</t>
  </si>
  <si>
    <t>2004 - 2011</t>
  </si>
  <si>
    <t>2005 - 2009</t>
  </si>
  <si>
    <t>2005 - 2011</t>
  </si>
  <si>
    <t>2008 - 2009</t>
  </si>
  <si>
    <t>wpływy z usług - za udostępnianie danych osobowych</t>
  </si>
  <si>
    <t>wpływy z różnych opłat - za wydawane nowe dowody osobiste</t>
  </si>
  <si>
    <t>Administracja publiczna - Urząd Miejski - podróże służbowe krajowe</t>
  </si>
  <si>
    <t>0870</t>
  </si>
  <si>
    <t>Dochody z majątku gminy - wpływy ze sprzedaży składników majątkowych</t>
  </si>
  <si>
    <t>w tym 182.000 zł umorzenia pożyczek z WFOŚiGW w Łodzi</t>
  </si>
  <si>
    <t>Gospodarka komunalna i ochrona środowiska - utrzymanie zieleni w miastach i gminach - zakup materiałów i wyposażenia</t>
  </si>
  <si>
    <t>Edukacyjna opieka wychowawcza - pozostała działalność - stypendia i zasiłki dla studentów</t>
  </si>
  <si>
    <t>Edukacyjna opieka wychowawcza - pozostała działalność - stypendia dla uczniów</t>
  </si>
  <si>
    <t>Oświata i wychowanie - przedszkola - zakup materiałów i wyposażenia</t>
  </si>
  <si>
    <t>Oświata i wychowanie - przedszkola - zakup usług remontowych</t>
  </si>
  <si>
    <t>Oświata i wychowanie - gimnazja - zakup usług remontowych</t>
  </si>
  <si>
    <t>z dnia 28 listopada 2005 roku</t>
  </si>
  <si>
    <t>Gospodarka komunalna i ochrona środowiska - oświetlenie ulic, placów i dróg - zakup pozostałych usług</t>
  </si>
  <si>
    <t>Administracja publiczna - Urząd Miejski - zakup materiałów i wyposażenia</t>
  </si>
  <si>
    <t>Administracja publiczna - Urząd Miejski - zakup pozostałych usług</t>
  </si>
  <si>
    <t>Dochody od osób prawnych, od osób fizycznych i od innych jednostek nie posiadających osobowości prawnej - pobór podatków, opłat i niepodatkowanych należności budżetowych - wynagrodzenia agencyjno-prowizyjne</t>
  </si>
  <si>
    <t>Dochody od osób prawnych, od osób fizycznych i od innych jednostek nie posiadających osobowości prawnej - pobór podatków, opłat i niepodatkowanych należności budżetowych - zakup pozostałych usług</t>
  </si>
  <si>
    <t>0340</t>
  </si>
  <si>
    <t>Wpływy z podatków - podatek od środków transportowych - osoby fizyczne</t>
  </si>
  <si>
    <t>Administracja publiczna - Urząd Miejski - wydatki na zakupy inwestycyjne jednostek budżetowych</t>
  </si>
  <si>
    <t>Kultura i ochrona dziedzictwa narodowego - domy i ośrodki kultury, świetlice i kluby - wydatki na zakupy inwestycyjne jednostek budżetowych</t>
  </si>
  <si>
    <t>Pomoc społeczna - ośrodki pomocy społecznej -  wydatki na zakupy inwestycyjne jednostek budżetowych</t>
  </si>
  <si>
    <t>Pomoc społeczna - ośrodki pomocy społecznej -  zakup materiałów i wyposażenia</t>
  </si>
  <si>
    <t>Pomoc społeczna - ośrodki pomocy społecznej -  zakup energii</t>
  </si>
  <si>
    <t>Pomoc społeczna - ośrodki pomocy społecznej -  zakup pozostałych usług</t>
  </si>
  <si>
    <t>Dotacja celowa z budżetu państwa na zadania zlecone gminie - świadczenia rodzinne oraz składki na ubezpieczenia emerytalne i rentowe z ubezpieczenia społecznego</t>
  </si>
  <si>
    <t>Oświata i wychowanie - gimnazja - zakup materiałów i wyposażenia</t>
  </si>
  <si>
    <t>Pomoc społeczna - świadczenia rodzinne oraz składki na ubezpieczenia emerytalne i rentowe z ubezpieczenia społecznego - świadczenia społeczne</t>
  </si>
  <si>
    <t>Pomoc społeczna - świadczenia rodzinne oraz składki na ubezpieczenia emerytalne i rentowe z ubezpieczenia społecznego - wynagrodzenia osobowe pracowników</t>
  </si>
  <si>
    <t>Pomoc społeczna - świadczenia rodzinne oraz składki na ubezpieczenia emerytalne i rentowe z ubezpieczenia społecznego - składki na fundusz pracy</t>
  </si>
  <si>
    <t>Pomoc społeczna - świadczenia rodzinne oraz składki na ubezpieczenia emerytalne i rentowe z ubezpieczenia społecznego - zakup materiałów i wyposażenia</t>
  </si>
  <si>
    <t>Pomoc społeczna - świadczenia rodzinne oraz składki na ubezpieczenia emerytalne i rentowe z ubezpieczenia społecznego - zakup pozostałych usług</t>
  </si>
  <si>
    <t>Kultura fizyczna i sport - obiekty sportowe - wydatki inwestycyjne jednostek budżetowych</t>
  </si>
  <si>
    <t>Zakup oprogramowania i sprzętu komputerowego</t>
  </si>
  <si>
    <t>Gospodarka komunalna i ochrona środowiska - pozostała działalność - wydatki inwestycyjne jednostek budżetowych</t>
  </si>
  <si>
    <t>Pomoc społeczna - zasiłki i pomoc w naturze oraz składki na ubezpieczenie emerytalne i rentowe - świadczenia społeczne</t>
  </si>
  <si>
    <t>Dotacje celowe otrzymane z budżetu państwa na realizację zadań własnych gminy - pomoc materialna dla uczniów</t>
  </si>
  <si>
    <t>Dotacje celowe otrzymane z budżetu państwa na realizację zadań własnych gminy - awans zawodowy oraz dofinansowanie kosztów kształcenia pracodawcom</t>
  </si>
  <si>
    <t>Oświata i wychowanie - pozostała działalność - wynagrodzenia bezosobowe</t>
  </si>
  <si>
    <t>Administracja publiczna - Rada Miejska - zakup pozostałych usług</t>
  </si>
  <si>
    <t>Dotacje celowe otrzymane z budżetu państwa na realizację zadań własnych gminy - ośrodki pomocy społecznej</t>
  </si>
  <si>
    <t>Dotacja celowa z budżetu państwa na zadania zlecone gminie - zasiłki i pomoc w naturze oraz składka na ubezpieczenia społeczne</t>
  </si>
  <si>
    <t>Pomoc społeczna - świadczenia rodzinne oraz składki na ubezpieczenia emerytalne i rentowe z ubezpieczenia społecznego - wydatki na zakupy inwestycyjne jednostek budżetowych</t>
  </si>
  <si>
    <t>Pomoc społeczna - ośrodki pomocy społecznej - wynagrodzenia osobowe pracowników</t>
  </si>
  <si>
    <t>Pomoc społeczna - ośrodki pomocy społecznej - składki na ubezpieczenia społeczne</t>
  </si>
  <si>
    <t>Pomoc społeczna - ośrodki pomocy społecznej - składki na fundusz pracy</t>
  </si>
  <si>
    <t>0960</t>
  </si>
  <si>
    <t>0910</t>
  </si>
  <si>
    <t>Odsetki od należności stanowiący dochód gminy - pozostałe odsetki</t>
  </si>
  <si>
    <t>Odsetki od należności stanowiący dochód gminy - odsetki od nieterminowych wpłat z tytułu podatku i opłat</t>
  </si>
  <si>
    <t>Dochody uzyskiwane przez jednostki budżetowe gminy - wpływy z różnych opłat - za zajęcie pasa drogowego</t>
  </si>
  <si>
    <t>Dochody uzyskiwane przez jednostki budżetowe gminy - wpływy z różnych dochodów - za sprzedane materiały promocyjne</t>
  </si>
  <si>
    <t>Dochody uzyskiwane przez jednostki budżetowe gminy - wpływy z różnych dochodów - odszkodowanie z PZU</t>
  </si>
  <si>
    <t>Administracja publiczna - promocja jednostek samorządu terytorialnego - zakup materiałów i wyposażenia</t>
  </si>
  <si>
    <t>Kultura i ochrona dziedzictwa narodowego - domy i ośrodki kultury, świetlice i kluby - zakup materiałów i wyposażenia</t>
  </si>
  <si>
    <t>Spadki, zapisy i darowizny na rzecz gminy - darowizny mieszkańców gminy na budowę wodociągów w gminie</t>
  </si>
  <si>
    <t>Spadki, zapisy i darowizny na rzecz gminy - darowizny mieszkańców miasta na budowę wodociągów w mieście</t>
  </si>
  <si>
    <t>Transport i łączność - drogi publiczne powiatowe - wydatki na pomoc finansową udzielaną między jednostkami samorządu terytorialnego na dofinansowanie własnych zadań inwestycyjnych</t>
  </si>
  <si>
    <t>Transport i łączność - drogi publiczne gminne - wydatki inwestycyjne jednostek budżetowych</t>
  </si>
  <si>
    <t>Oświata i wychowanie - szkoły podstawowe - zakup pozostałych usług</t>
  </si>
  <si>
    <t>Pomoc społeczna - świadczenia rodzinne oraz składki na ubezpieczenia emerytalne i rentowe z ubezpieczenia społecznego - składki na ubezpieczenia społeczne</t>
  </si>
  <si>
    <t>Gospodarka komunalna i ochrona środowiska - oświetlenie ulic, placów i dróg - zakup materiałów i wyposażenia</t>
  </si>
  <si>
    <t>Gospodarka komunalna i ochrona środowiska - oświetlenie ulic, placów i dróg - zakup energii</t>
  </si>
  <si>
    <t>Transport i łączność - drogi publiczne gminne - wynagrodzenia bezosobowe</t>
  </si>
  <si>
    <t>do Uchwały Nr XXX/215/2005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</si>
</sst>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0"/>
    <numFmt numFmtId="166" formatCode="#,##0.0000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16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22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i/>
      <sz val="14"/>
      <name val="Arial CE"/>
      <family val="2"/>
    </font>
    <font>
      <sz val="14"/>
      <name val="Arial CE"/>
      <family val="2"/>
    </font>
    <font>
      <i/>
      <sz val="11"/>
      <name val="Arial"/>
      <family val="2"/>
    </font>
    <font>
      <sz val="7"/>
      <name val="Arial CE"/>
      <family val="2"/>
    </font>
    <font>
      <sz val="6"/>
      <name val="Arial CE"/>
      <family val="2"/>
    </font>
    <font>
      <sz val="16"/>
      <name val="Arial CE"/>
      <family val="2"/>
    </font>
    <font>
      <sz val="5"/>
      <name val="Arial CE"/>
      <family val="0"/>
    </font>
    <font>
      <sz val="8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i/>
      <sz val="13"/>
      <name val="Arial CE"/>
      <family val="2"/>
    </font>
    <font>
      <sz val="13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 quotePrefix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7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3" fontId="22" fillId="0" borderId="3" xfId="0" applyNumberFormat="1" applyFont="1" applyFill="1" applyBorder="1" applyAlignment="1">
      <alignment vertical="center" wrapText="1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 quotePrefix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" fontId="22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3" fontId="25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25" fillId="0" borderId="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30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17" fillId="0" borderId="1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wrapText="1"/>
    </xf>
    <xf numFmtId="0" fontId="18" fillId="0" borderId="3" xfId="0" applyFont="1" applyBorder="1" applyAlignment="1">
      <alignment/>
    </xf>
    <xf numFmtId="3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wrapText="1"/>
    </xf>
    <xf numFmtId="0" fontId="32" fillId="0" borderId="0" xfId="0" applyFont="1" applyAlignment="1">
      <alignment/>
    </xf>
    <xf numFmtId="0" fontId="0" fillId="0" borderId="3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" fontId="21" fillId="0" borderId="3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/>
    </xf>
    <xf numFmtId="0" fontId="24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9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0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3" fillId="0" borderId="3" xfId="0" applyFont="1" applyFill="1" applyBorder="1" applyAlignment="1">
      <alignment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3" fontId="34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wrapText="1"/>
    </xf>
    <xf numFmtId="3" fontId="22" fillId="0" borderId="3" xfId="0" applyNumberFormat="1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17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 quotePrefix="1">
      <alignment horizontal="center" vertical="center"/>
    </xf>
    <xf numFmtId="0" fontId="25" fillId="0" borderId="3" xfId="0" applyFont="1" applyFill="1" applyBorder="1" applyAlignment="1">
      <alignment wrapText="1"/>
    </xf>
    <xf numFmtId="3" fontId="25" fillId="0" borderId="3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wrapText="1"/>
    </xf>
    <xf numFmtId="0" fontId="17" fillId="0" borderId="16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quotePrefix="1">
      <alignment horizontal="center" vertical="center"/>
    </xf>
    <xf numFmtId="3" fontId="17" fillId="0" borderId="3" xfId="0" applyNumberFormat="1" applyFont="1" applyFill="1" applyBorder="1" applyAlignment="1">
      <alignment vertical="center" wrapText="1"/>
    </xf>
    <xf numFmtId="3" fontId="17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 quotePrefix="1">
      <alignment horizontal="center" vertical="center"/>
    </xf>
    <xf numFmtId="3" fontId="2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  <xf numFmtId="3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7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3" fontId="29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9" fillId="0" borderId="3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Fill="1" applyAlignment="1">
      <alignment horizontal="center"/>
    </xf>
    <xf numFmtId="0" fontId="29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9" fillId="0" borderId="9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0" fontId="16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0" fontId="28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0" fontId="4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5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D20" sqref="D20"/>
    </sheetView>
  </sheetViews>
  <sheetFormatPr defaultColWidth="9.00390625" defaultRowHeight="12.75"/>
  <cols>
    <col min="1" max="1" width="7.875" style="0" customWidth="1"/>
    <col min="6" max="6" width="3.875" style="0" customWidth="1"/>
  </cols>
  <sheetData>
    <row r="1" ht="12.75">
      <c r="B1" t="s">
        <v>281</v>
      </c>
    </row>
    <row r="2" ht="12.75">
      <c r="B2" t="s">
        <v>228</v>
      </c>
    </row>
    <row r="4" spans="1:5" ht="12.75">
      <c r="A4" s="1" t="s">
        <v>86</v>
      </c>
      <c r="B4" s="1"/>
      <c r="C4" s="137" t="s">
        <v>87</v>
      </c>
      <c r="D4" s="1"/>
      <c r="E4" s="138" t="s">
        <v>88</v>
      </c>
    </row>
    <row r="5" spans="1:5" ht="12.75">
      <c r="A5" s="1"/>
      <c r="B5" s="139" t="s">
        <v>89</v>
      </c>
      <c r="C5" s="139" t="s">
        <v>90</v>
      </c>
      <c r="D5" s="139" t="s">
        <v>89</v>
      </c>
      <c r="E5" s="139" t="s">
        <v>90</v>
      </c>
    </row>
    <row r="6" spans="1:5" ht="12.75">
      <c r="A6" s="100" t="s">
        <v>80</v>
      </c>
      <c r="B6" s="1">
        <f>SUMIF('Załącznik Nr 1'!$D$9:$D36,$A6,'Załącznik Nr 1'!G$9:G36)</f>
        <v>37937</v>
      </c>
      <c r="C6" s="1">
        <f>SUMIF('Załącznik Nr 1'!$D$9:$D36,$A6,'Załącznik Nr 1'!H$9:H36)</f>
        <v>661689</v>
      </c>
      <c r="D6" s="1">
        <f>SUMIF('Załacznik Nr 2'!$D$9:$D83,Dane!$A6,'Załacznik Nr 2'!G$9:G83)</f>
        <v>37937</v>
      </c>
      <c r="E6" s="1">
        <f>SUMIF('Załacznik Nr 2'!$D$9:$D83,Dane!$A6,'Załacznik Nr 2'!H$9:H83)</f>
        <v>661689</v>
      </c>
    </row>
    <row r="7" spans="1:5" ht="12.75">
      <c r="A7" s="141" t="s">
        <v>92</v>
      </c>
      <c r="B7" s="1"/>
      <c r="C7" s="1"/>
      <c r="D7" s="1">
        <f>D8-'Załącznik Nr3 '!G7</f>
        <v>0</v>
      </c>
      <c r="E7" s="1">
        <f>E8-'Załącznik Nr3 '!H7</f>
        <v>0</v>
      </c>
    </row>
    <row r="8" spans="1:7" ht="14.25">
      <c r="A8" t="s">
        <v>91</v>
      </c>
      <c r="B8" s="1"/>
      <c r="C8" s="1"/>
      <c r="D8" s="140">
        <f>SUM(D9:D30)</f>
        <v>3440</v>
      </c>
      <c r="E8" s="140">
        <f>SUM(E9:E30)</f>
        <v>3440</v>
      </c>
      <c r="G8" s="140">
        <f>SUM(G9:G30)</f>
        <v>0</v>
      </c>
    </row>
    <row r="9" spans="1:7" ht="12.75">
      <c r="A9" s="232">
        <v>60017</v>
      </c>
      <c r="B9" s="1"/>
      <c r="C9" s="1"/>
      <c r="D9" s="1">
        <f>SUMIF('Załącznik Nr3 '!$B$9:$B$98,$A9,'Załącznik Nr3 '!G$9:G$98)</f>
        <v>590</v>
      </c>
      <c r="E9" s="1">
        <f>SUMIF('Załącznik Nr3 '!$B$9:$B$98,$A9,'Załącznik Nr3 '!H$9:H$98)</f>
        <v>590</v>
      </c>
      <c r="G9" s="1">
        <f aca="true" t="shared" si="0" ref="G9:G14">SUM(D9-E9)</f>
        <v>0</v>
      </c>
    </row>
    <row r="10" spans="1:10" ht="12.75">
      <c r="A10" s="232">
        <v>75412</v>
      </c>
      <c r="B10" s="1"/>
      <c r="C10" s="1"/>
      <c r="D10" s="1">
        <f>SUMIF('Załącznik Nr3 '!$B$9:$B$98,$A10,'Załącznik Nr3 '!G$9:G$98)</f>
        <v>2850</v>
      </c>
      <c r="E10" s="1">
        <f>SUMIF('Załącznik Nr3 '!$B$9:$B$98,$A10,'Załącznik Nr3 '!H$9:H$98)</f>
        <v>2850</v>
      </c>
      <c r="G10" s="1">
        <f t="shared" si="0"/>
        <v>0</v>
      </c>
      <c r="I10" s="1"/>
      <c r="J10" s="1"/>
    </row>
    <row r="11" spans="1:7" ht="12.75">
      <c r="A11" s="232"/>
      <c r="B11" s="1"/>
      <c r="C11" s="1"/>
      <c r="D11" s="1">
        <f>SUMIF('Załącznik Nr3 '!$B$9:$B$98,$A11,'Załącznik Nr3 '!G$9:G$98)</f>
        <v>0</v>
      </c>
      <c r="E11" s="1">
        <f>SUMIF('Załącznik Nr3 '!$B$9:$B$98,$A11,'Załącznik Nr3 '!H$9:H$98)</f>
        <v>0</v>
      </c>
      <c r="G11" s="1">
        <f t="shared" si="0"/>
        <v>0</v>
      </c>
    </row>
    <row r="12" spans="1:10" ht="12.75">
      <c r="A12" s="101"/>
      <c r="B12" s="1"/>
      <c r="C12" s="1"/>
      <c r="D12" s="1">
        <f>SUMIF('Załącznik Nr3 '!$B$9:$B$98,$A12,'Załącznik Nr3 '!G$9:G$98)</f>
        <v>0</v>
      </c>
      <c r="E12" s="1">
        <f>SUMIF('Załącznik Nr3 '!$B$9:$B$98,$A12,'Załącznik Nr3 '!H$9:H$98)</f>
        <v>0</v>
      </c>
      <c r="G12" s="1">
        <f t="shared" si="0"/>
        <v>0</v>
      </c>
      <c r="J12" s="1"/>
    </row>
    <row r="13" spans="1:10" ht="12.75">
      <c r="A13" s="101"/>
      <c r="B13" s="1"/>
      <c r="C13" s="1"/>
      <c r="D13" s="1">
        <f>SUMIF('Załącznik Nr3 '!$B$9:$B$98,$A13,'Załącznik Nr3 '!G$9:G$98)</f>
        <v>0</v>
      </c>
      <c r="E13" s="1">
        <f>SUMIF('Załącznik Nr3 '!$B$9:$B$98,$A13,'Załącznik Nr3 '!H$9:H$98)</f>
        <v>0</v>
      </c>
      <c r="G13" s="1">
        <f t="shared" si="0"/>
        <v>0</v>
      </c>
      <c r="J13" s="1"/>
    </row>
    <row r="14" spans="1:7" ht="12.75">
      <c r="A14" s="101"/>
      <c r="B14" s="1"/>
      <c r="C14" s="1"/>
      <c r="D14" s="1">
        <f>SUMIF('Załącznik Nr3 '!$B$9:$B$98,$A14,'Załącznik Nr3 '!G$9:G$98)</f>
        <v>0</v>
      </c>
      <c r="E14" s="1">
        <f>SUMIF('Załącznik Nr3 '!$B$9:$B$98,$A14,'Załącznik Nr3 '!H$9:H$98)</f>
        <v>0</v>
      </c>
      <c r="G14" s="1">
        <f t="shared" si="0"/>
        <v>0</v>
      </c>
    </row>
    <row r="15" spans="1:10" ht="12.75">
      <c r="A15" s="101"/>
      <c r="B15" s="1"/>
      <c r="C15" s="1"/>
      <c r="D15" s="1">
        <f>SUMIF('Załącznik Nr3 '!$B$9:$B$98,$A15,'Załącznik Nr3 '!G$9:G$98)</f>
        <v>0</v>
      </c>
      <c r="E15" s="1">
        <f>SUMIF('Załącznik Nr3 '!$B$9:$B$98,$A15,'Załącznik Nr3 '!H$9:H$98)</f>
        <v>0</v>
      </c>
      <c r="G15" s="1">
        <f>SUM(D15-E15)</f>
        <v>0</v>
      </c>
      <c r="J15" s="1"/>
    </row>
    <row r="16" spans="1:10" ht="12.75">
      <c r="A16" s="101"/>
      <c r="B16" s="1"/>
      <c r="C16" s="1"/>
      <c r="D16" s="1">
        <f>SUMIF('Załącznik Nr3 '!$B$9:$B$98,$A16,'Załącznik Nr3 '!G$9:G$98)</f>
        <v>0</v>
      </c>
      <c r="E16" s="1">
        <f>SUMIF('Załącznik Nr3 '!$B$9:$B$98,$A16,'Załącznik Nr3 '!H$9:H$98)</f>
        <v>0</v>
      </c>
      <c r="G16" s="1">
        <f>SUM(D16-E16)</f>
        <v>0</v>
      </c>
      <c r="J16" s="1"/>
    </row>
    <row r="17" spans="1:10" ht="12.75">
      <c r="A17" s="101"/>
      <c r="B17" s="1"/>
      <c r="C17" s="1"/>
      <c r="D17" s="1">
        <f>SUMIF('Załącznik Nr3 '!$B$9:$B$98,$A17,'Załącznik Nr3 '!G$9:G$98)</f>
        <v>0</v>
      </c>
      <c r="E17" s="1">
        <f>SUMIF('Załącznik Nr3 '!$B$9:$B$98,$A17,'Załącznik Nr3 '!H$9:H$98)</f>
        <v>0</v>
      </c>
      <c r="G17" s="1">
        <f>SUM(D17-E17)</f>
        <v>0</v>
      </c>
      <c r="J17" s="1"/>
    </row>
    <row r="18" spans="1:10" ht="12.75">
      <c r="A18" s="101"/>
      <c r="B18" s="1"/>
      <c r="C18" s="1"/>
      <c r="D18" s="1">
        <f>SUMIF('Załącznik Nr3 '!$B$9:$B$98,$A18,'Załącznik Nr3 '!G$9:G$98)</f>
        <v>0</v>
      </c>
      <c r="E18" s="1">
        <f>SUMIF('Załącznik Nr3 '!$B$9:$B$98,$A18,'Załącznik Nr3 '!H$9:H$98)</f>
        <v>0</v>
      </c>
      <c r="G18" s="1">
        <f>SUM(D18-E18)</f>
        <v>0</v>
      </c>
      <c r="J18" s="1"/>
    </row>
    <row r="19" spans="1:7" ht="12.75">
      <c r="A19" s="101"/>
      <c r="B19" s="1"/>
      <c r="C19" s="1"/>
      <c r="D19" s="1">
        <f>SUMIF('Załącznik Nr3 '!$B$9:$B$98,$A19,'Załącznik Nr3 '!G$9:G$98)</f>
        <v>0</v>
      </c>
      <c r="E19" s="1">
        <f>SUMIF('Załącznik Nr3 '!$B$9:$B$98,$A19,'Załącznik Nr3 '!H$9:H$98)</f>
        <v>0</v>
      </c>
      <c r="G19" s="1">
        <f>SUM(D19-E19)</f>
        <v>0</v>
      </c>
    </row>
    <row r="20" spans="1:7" ht="12.75">
      <c r="A20" s="101"/>
      <c r="B20" s="1"/>
      <c r="C20" s="1"/>
      <c r="D20" s="1">
        <f>SUMIF('Załącznik Nr3 '!$B$9:$B$98,$A20,'Załącznik Nr3 '!G$9:G$98)</f>
        <v>0</v>
      </c>
      <c r="E20" s="1">
        <f>SUMIF('Załącznik Nr3 '!$B$9:$B$98,$A20,'Załącznik Nr3 '!H$9:H$98)</f>
        <v>0</v>
      </c>
      <c r="G20" s="1">
        <f aca="true" t="shared" si="1" ref="G20:G30">SUM(D20-E20)</f>
        <v>0</v>
      </c>
    </row>
    <row r="21" spans="1:7" ht="12.75">
      <c r="A21" s="101"/>
      <c r="B21" s="1"/>
      <c r="C21" s="1"/>
      <c r="D21" s="1">
        <f>SUMIF('Załącznik Nr3 '!$B$9:$B$98,$A21,'Załącznik Nr3 '!G$9:G$98)</f>
        <v>0</v>
      </c>
      <c r="E21" s="1">
        <f>SUMIF('Załącznik Nr3 '!$B$9:$B$98,$A21,'Załącznik Nr3 '!H$9:H$98)</f>
        <v>0</v>
      </c>
      <c r="G21" s="1">
        <f t="shared" si="1"/>
        <v>0</v>
      </c>
    </row>
    <row r="22" spans="1:7" ht="12.75">
      <c r="A22" s="101"/>
      <c r="B22" s="1"/>
      <c r="C22" s="1"/>
      <c r="D22" s="1">
        <f>SUMIF('Załącznik Nr3 '!$B$9:$B$98,$A22,'Załącznik Nr3 '!G$9:G$98)</f>
        <v>0</v>
      </c>
      <c r="E22" s="1">
        <f>SUMIF('Załącznik Nr3 '!$B$9:$B$98,$A22,'Załącznik Nr3 '!H$9:H$98)</f>
        <v>0</v>
      </c>
      <c r="G22" s="1">
        <f t="shared" si="1"/>
        <v>0</v>
      </c>
    </row>
    <row r="23" spans="1:7" ht="12.75">
      <c r="A23" s="101"/>
      <c r="D23" s="1">
        <f>SUMIF('Załącznik Nr3 '!$B$9:$B$98,$A23,'Załącznik Nr3 '!G$9:G$98)</f>
        <v>0</v>
      </c>
      <c r="E23" s="1">
        <f>SUMIF('Załącznik Nr3 '!$B$9:$B$98,$A23,'Załącznik Nr3 '!H$9:H$98)</f>
        <v>0</v>
      </c>
      <c r="G23" s="1">
        <f t="shared" si="1"/>
        <v>0</v>
      </c>
    </row>
    <row r="24" spans="1:7" ht="12.75">
      <c r="A24" s="101"/>
      <c r="D24" s="1">
        <f>SUMIF('Załącznik Nr3 '!$B$9:$B$98,$A24,'Załącznik Nr3 '!G$9:G$98)</f>
        <v>0</v>
      </c>
      <c r="E24" s="1">
        <f>SUMIF('Załącznik Nr3 '!$B$9:$B$98,$A24,'Załącznik Nr3 '!H$9:H$98)</f>
        <v>0</v>
      </c>
      <c r="G24" s="1">
        <f t="shared" si="1"/>
        <v>0</v>
      </c>
    </row>
    <row r="25" spans="1:7" ht="12.75">
      <c r="A25" s="101"/>
      <c r="D25" s="1">
        <f>SUMIF('Załącznik Nr3 '!$B$9:$B$98,$A25,'Załącznik Nr3 '!G$9:G$98)</f>
        <v>0</v>
      </c>
      <c r="E25" s="1">
        <f>SUMIF('Załącznik Nr3 '!$B$9:$B$98,$A25,'Załącznik Nr3 '!H$9:H$98)</f>
        <v>0</v>
      </c>
      <c r="G25" s="1">
        <f t="shared" si="1"/>
        <v>0</v>
      </c>
    </row>
    <row r="26" spans="1:7" ht="12.75">
      <c r="A26" s="101"/>
      <c r="D26" s="1">
        <f>SUMIF('Załącznik Nr3 '!$B$9:$B$98,$A26,'Załącznik Nr3 '!G$9:G$98)</f>
        <v>0</v>
      </c>
      <c r="E26" s="1">
        <f>SUMIF('Załącznik Nr3 '!$B$9:$B$98,$A26,'Załącznik Nr3 '!H$9:H$98)</f>
        <v>0</v>
      </c>
      <c r="G26" s="1">
        <f t="shared" si="1"/>
        <v>0</v>
      </c>
    </row>
    <row r="27" spans="1:7" ht="12.75">
      <c r="A27" s="101"/>
      <c r="D27" s="1">
        <f>SUMIF('Załącznik Nr3 '!$B$9:$B$98,$A27,'Załącznik Nr3 '!G$9:G$98)</f>
        <v>0</v>
      </c>
      <c r="E27" s="1">
        <f>SUMIF('Załącznik Nr3 '!$B$9:$B$98,$A27,'Załącznik Nr3 '!H$9:H$98)</f>
        <v>0</v>
      </c>
      <c r="G27" s="1">
        <f t="shared" si="1"/>
        <v>0</v>
      </c>
    </row>
    <row r="28" spans="1:7" ht="12.75">
      <c r="A28" s="101"/>
      <c r="D28" s="1">
        <f>SUMIF('Załącznik Nr3 '!$B$9:$B$98,$A28,'Załącznik Nr3 '!G$9:G$98)</f>
        <v>0</v>
      </c>
      <c r="E28" s="1">
        <f>SUMIF('Załącznik Nr3 '!$B$9:$B$98,$A28,'Załącznik Nr3 '!H$9:H$98)</f>
        <v>0</v>
      </c>
      <c r="G28" s="1">
        <f t="shared" si="1"/>
        <v>0</v>
      </c>
    </row>
    <row r="29" spans="1:7" ht="12.75">
      <c r="A29" s="101"/>
      <c r="D29" s="1">
        <f>SUMIF('Załącznik Nr3 '!$B$9:$B$98,$A29,'Załącznik Nr3 '!G$9:G$98)</f>
        <v>0</v>
      </c>
      <c r="E29" s="1">
        <f>SUMIF('Załącznik Nr3 '!$B$9:$B$98,$A29,'Załącznik Nr3 '!H$9:H$98)</f>
        <v>0</v>
      </c>
      <c r="G29" s="1">
        <f t="shared" si="1"/>
        <v>0</v>
      </c>
    </row>
    <row r="30" spans="1:7" ht="12.75">
      <c r="A30" s="101"/>
      <c r="D30" s="1">
        <f>SUMIF('Załącznik Nr3 '!$B$9:$B$98,$A30,'Załącznik Nr3 '!G$9:G$98)</f>
        <v>0</v>
      </c>
      <c r="E30" s="1">
        <f>SUMIF('Załącznik Nr3 '!$B$9:$B$98,$A30,'Załącznik Nr3 '!H$9:H$98)</f>
        <v>0</v>
      </c>
      <c r="G30" s="1">
        <f t="shared" si="1"/>
        <v>0</v>
      </c>
    </row>
    <row r="31" ht="12.75">
      <c r="A31" s="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6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L1" sqref="L1:N16384"/>
    </sheetView>
  </sheetViews>
  <sheetFormatPr defaultColWidth="9.00390625" defaultRowHeight="12.75"/>
  <cols>
    <col min="1" max="1" width="5.375" style="24" customWidth="1"/>
    <col min="2" max="2" width="7.00390625" style="24" customWidth="1"/>
    <col min="3" max="3" width="6.00390625" style="24" customWidth="1"/>
    <col min="4" max="4" width="3.375" style="24" customWidth="1"/>
    <col min="5" max="5" width="74.00390625" style="4" customWidth="1"/>
    <col min="6" max="6" width="13.125" style="4" customWidth="1"/>
    <col min="7" max="7" width="11.25390625" style="4" customWidth="1"/>
    <col min="8" max="8" width="11.375" style="4" customWidth="1"/>
    <col min="9" max="9" width="13.00390625" style="23" customWidth="1"/>
    <col min="10" max="11" width="2.75390625" style="4" customWidth="1"/>
    <col min="12" max="12" width="9.25390625" style="23" bestFit="1" customWidth="1"/>
    <col min="13" max="13" width="9.875" style="27" bestFit="1" customWidth="1"/>
    <col min="14" max="14" width="8.25390625" style="2" customWidth="1"/>
    <col min="15" max="16384" width="9.125" style="2" customWidth="1"/>
  </cols>
  <sheetData>
    <row r="1" spans="5:14" ht="12.75">
      <c r="E1" s="392" t="s">
        <v>5</v>
      </c>
      <c r="F1" s="409"/>
      <c r="G1" s="409"/>
      <c r="H1" s="409"/>
      <c r="I1" s="409"/>
      <c r="M1" s="237"/>
      <c r="N1" s="217"/>
    </row>
    <row r="2" spans="5:14" ht="12.75">
      <c r="E2" s="394" t="str">
        <f>Dane!B1</f>
        <v>do Uchwały Nr XXX/215/2005</v>
      </c>
      <c r="F2" s="409"/>
      <c r="G2" s="409"/>
      <c r="H2" s="409"/>
      <c r="I2" s="409"/>
      <c r="N2" s="27"/>
    </row>
    <row r="3" spans="5:14" ht="15">
      <c r="E3" s="405" t="s">
        <v>14</v>
      </c>
      <c r="F3" s="376"/>
      <c r="G3" s="376"/>
      <c r="H3" s="376"/>
      <c r="I3" s="376"/>
      <c r="N3" s="27"/>
    </row>
    <row r="4" spans="5:14" ht="12.75">
      <c r="E4" s="394" t="str">
        <f>Dane!B2</f>
        <v>z dnia 28 listopada 2005 roku</v>
      </c>
      <c r="F4" s="409"/>
      <c r="G4" s="409"/>
      <c r="H4" s="409"/>
      <c r="I4" s="409"/>
      <c r="N4" s="27"/>
    </row>
    <row r="5" spans="1:14" ht="15">
      <c r="A5" s="400" t="s">
        <v>130</v>
      </c>
      <c r="B5" s="406"/>
      <c r="C5" s="406"/>
      <c r="D5" s="406"/>
      <c r="E5" s="406"/>
      <c r="F5" s="406"/>
      <c r="G5" s="406"/>
      <c r="H5" s="406"/>
      <c r="I5" s="358"/>
      <c r="N5" s="27"/>
    </row>
    <row r="6" spans="1:9" ht="25.5">
      <c r="A6" s="407" t="s">
        <v>1</v>
      </c>
      <c r="B6" s="402"/>
      <c r="C6" s="402"/>
      <c r="D6" s="408"/>
      <c r="E6" s="124" t="s">
        <v>2</v>
      </c>
      <c r="F6" s="122" t="s">
        <v>131</v>
      </c>
      <c r="G6" s="115" t="s">
        <v>9</v>
      </c>
      <c r="H6" s="115" t="s">
        <v>10</v>
      </c>
      <c r="I6" s="123" t="s">
        <v>36</v>
      </c>
    </row>
    <row r="7" spans="1:14" ht="15.75" thickBot="1">
      <c r="A7" s="8" t="s">
        <v>3</v>
      </c>
      <c r="B7" s="8" t="s">
        <v>8</v>
      </c>
      <c r="C7" s="8" t="s">
        <v>7</v>
      </c>
      <c r="D7" s="8" t="s">
        <v>11</v>
      </c>
      <c r="E7" s="125" t="s">
        <v>6</v>
      </c>
      <c r="F7" s="126">
        <v>23978729</v>
      </c>
      <c r="G7" s="126">
        <f>SUM(G9:G82)</f>
        <v>214637</v>
      </c>
      <c r="H7" s="126">
        <f>SUM(H9:H82)</f>
        <v>1050489</v>
      </c>
      <c r="I7" s="127">
        <f>SUM(F7-G7+H7)</f>
        <v>24814581</v>
      </c>
      <c r="M7" s="111"/>
      <c r="N7" s="5"/>
    </row>
    <row r="8" spans="1:9" ht="15.75" thickTop="1">
      <c r="A8" s="398" t="s">
        <v>18</v>
      </c>
      <c r="B8" s="399"/>
      <c r="C8" s="399"/>
      <c r="D8" s="399"/>
      <c r="E8" s="399"/>
      <c r="F8" s="116"/>
      <c r="G8" s="116"/>
      <c r="H8" s="128"/>
      <c r="I8" s="129"/>
    </row>
    <row r="9" spans="1:13" s="6" customFormat="1" ht="36">
      <c r="A9" s="17">
        <v>600</v>
      </c>
      <c r="B9" s="17">
        <v>60014</v>
      </c>
      <c r="C9" s="17">
        <v>6300</v>
      </c>
      <c r="D9" s="13"/>
      <c r="E9" s="14" t="s">
        <v>274</v>
      </c>
      <c r="F9" s="15">
        <v>181600</v>
      </c>
      <c r="G9" s="15"/>
      <c r="H9" s="15">
        <v>4000</v>
      </c>
      <c r="I9" s="16">
        <f aca="true" t="shared" si="0" ref="I9:I40">SUM(F9-G9+H9)</f>
        <v>185600</v>
      </c>
      <c r="J9" s="7"/>
      <c r="K9" s="7"/>
      <c r="L9" s="120"/>
      <c r="M9" s="30"/>
    </row>
    <row r="10" spans="1:13" s="6" customFormat="1" ht="15">
      <c r="A10" s="12">
        <v>600</v>
      </c>
      <c r="B10" s="12">
        <v>60016</v>
      </c>
      <c r="C10" s="108">
        <v>4110</v>
      </c>
      <c r="D10" s="13"/>
      <c r="E10" s="107" t="s">
        <v>201</v>
      </c>
      <c r="F10" s="15">
        <v>22885</v>
      </c>
      <c r="G10" s="15"/>
      <c r="H10" s="15">
        <v>1000</v>
      </c>
      <c r="I10" s="16">
        <f t="shared" si="0"/>
        <v>23885</v>
      </c>
      <c r="J10" s="7"/>
      <c r="K10" s="7"/>
      <c r="L10" s="120"/>
      <c r="M10" s="30"/>
    </row>
    <row r="11" spans="1:13" s="6" customFormat="1" ht="15">
      <c r="A11" s="12">
        <v>600</v>
      </c>
      <c r="B11" s="12">
        <v>60016</v>
      </c>
      <c r="C11" s="17">
        <v>4120</v>
      </c>
      <c r="D11" s="13"/>
      <c r="E11" s="107" t="s">
        <v>200</v>
      </c>
      <c r="F11" s="15">
        <v>3254</v>
      </c>
      <c r="G11" s="15"/>
      <c r="H11" s="15">
        <v>200</v>
      </c>
      <c r="I11" s="16">
        <f t="shared" si="0"/>
        <v>3454</v>
      </c>
      <c r="J11" s="7"/>
      <c r="K11" s="7"/>
      <c r="L11" s="120"/>
      <c r="M11" s="30"/>
    </row>
    <row r="12" spans="1:13" s="6" customFormat="1" ht="15">
      <c r="A12" s="17">
        <v>600</v>
      </c>
      <c r="B12" s="17">
        <v>60016</v>
      </c>
      <c r="C12" s="207">
        <v>4210</v>
      </c>
      <c r="D12" s="13"/>
      <c r="E12" s="107" t="s">
        <v>192</v>
      </c>
      <c r="F12" s="15">
        <v>25000</v>
      </c>
      <c r="G12" s="15"/>
      <c r="H12" s="15">
        <v>11241</v>
      </c>
      <c r="I12" s="16">
        <f t="shared" si="0"/>
        <v>36241</v>
      </c>
      <c r="J12" s="7"/>
      <c r="K12" s="7"/>
      <c r="L12" s="249"/>
      <c r="M12" s="30"/>
    </row>
    <row r="13" spans="1:13" s="6" customFormat="1" ht="24">
      <c r="A13" s="17">
        <v>600</v>
      </c>
      <c r="B13" s="17">
        <v>60016</v>
      </c>
      <c r="C13" s="17">
        <v>6050</v>
      </c>
      <c r="D13" s="13"/>
      <c r="E13" s="14" t="s">
        <v>275</v>
      </c>
      <c r="F13" s="15">
        <v>3383700</v>
      </c>
      <c r="G13" s="15">
        <v>25200</v>
      </c>
      <c r="H13" s="15"/>
      <c r="I13" s="16">
        <f t="shared" si="0"/>
        <v>3358500</v>
      </c>
      <c r="J13" s="7"/>
      <c r="K13" s="7"/>
      <c r="L13" s="120"/>
      <c r="M13" s="30"/>
    </row>
    <row r="14" spans="1:15" s="6" customFormat="1" ht="15">
      <c r="A14" s="12">
        <v>750</v>
      </c>
      <c r="B14" s="12">
        <v>75022</v>
      </c>
      <c r="C14" s="17">
        <v>4300</v>
      </c>
      <c r="D14" s="13"/>
      <c r="E14" s="14" t="s">
        <v>256</v>
      </c>
      <c r="F14" s="15">
        <v>15000</v>
      </c>
      <c r="G14" s="15"/>
      <c r="H14" s="15">
        <v>2400</v>
      </c>
      <c r="I14" s="16">
        <f t="shared" si="0"/>
        <v>17400</v>
      </c>
      <c r="J14" s="7"/>
      <c r="K14" s="7"/>
      <c r="L14" s="120"/>
      <c r="M14" s="30"/>
      <c r="N14" s="202"/>
      <c r="O14" s="30"/>
    </row>
    <row r="15" spans="1:13" s="6" customFormat="1" ht="15">
      <c r="A15" s="17">
        <v>750</v>
      </c>
      <c r="B15" s="17">
        <v>75023</v>
      </c>
      <c r="C15" s="17">
        <v>4210</v>
      </c>
      <c r="D15" s="13"/>
      <c r="E15" s="107" t="s">
        <v>230</v>
      </c>
      <c r="F15" s="15">
        <v>87800</v>
      </c>
      <c r="G15" s="15"/>
      <c r="H15" s="15">
        <v>16200</v>
      </c>
      <c r="I15" s="16">
        <f t="shared" si="0"/>
        <v>104000</v>
      </c>
      <c r="J15" s="7"/>
      <c r="K15" s="7"/>
      <c r="L15" s="248"/>
      <c r="M15" s="30"/>
    </row>
    <row r="16" spans="1:14" s="6" customFormat="1" ht="15">
      <c r="A16" s="12">
        <v>750</v>
      </c>
      <c r="B16" s="12">
        <v>75023</v>
      </c>
      <c r="C16" s="17">
        <v>4300</v>
      </c>
      <c r="D16" s="13"/>
      <c r="E16" s="107" t="s">
        <v>231</v>
      </c>
      <c r="F16" s="15">
        <v>134000</v>
      </c>
      <c r="G16" s="15"/>
      <c r="H16" s="15">
        <v>26000</v>
      </c>
      <c r="I16" s="16">
        <f t="shared" si="0"/>
        <v>160000</v>
      </c>
      <c r="J16" s="7"/>
      <c r="K16" s="7"/>
      <c r="L16" s="248"/>
      <c r="M16" s="30"/>
      <c r="N16" s="239"/>
    </row>
    <row r="17" spans="1:13" s="6" customFormat="1" ht="15">
      <c r="A17" s="17">
        <v>750</v>
      </c>
      <c r="B17" s="17">
        <v>75023</v>
      </c>
      <c r="C17" s="207">
        <v>4410</v>
      </c>
      <c r="D17" s="13"/>
      <c r="E17" s="107" t="s">
        <v>218</v>
      </c>
      <c r="F17" s="15">
        <v>15000</v>
      </c>
      <c r="G17" s="15"/>
      <c r="H17" s="15">
        <v>5000</v>
      </c>
      <c r="I17" s="16">
        <f t="shared" si="0"/>
        <v>20000</v>
      </c>
      <c r="J17" s="7"/>
      <c r="K17" s="7"/>
      <c r="L17" s="249"/>
      <c r="M17" s="30"/>
    </row>
    <row r="18" spans="1:13" s="6" customFormat="1" ht="24">
      <c r="A18" s="17">
        <v>750</v>
      </c>
      <c r="B18" s="17">
        <v>75023</v>
      </c>
      <c r="C18" s="207">
        <v>6060</v>
      </c>
      <c r="D18" s="13"/>
      <c r="E18" s="107" t="s">
        <v>236</v>
      </c>
      <c r="F18" s="15">
        <v>62285</v>
      </c>
      <c r="G18" s="15">
        <v>9000</v>
      </c>
      <c r="H18" s="15"/>
      <c r="I18" s="16">
        <f t="shared" si="0"/>
        <v>53285</v>
      </c>
      <c r="J18" s="7"/>
      <c r="K18" s="7"/>
      <c r="L18" s="120"/>
      <c r="M18" s="30"/>
    </row>
    <row r="19" spans="1:15" s="6" customFormat="1" ht="24">
      <c r="A19" s="12">
        <v>750</v>
      </c>
      <c r="B19" s="12">
        <v>75075</v>
      </c>
      <c r="C19" s="108">
        <v>4210</v>
      </c>
      <c r="D19" s="13"/>
      <c r="E19" s="14" t="s">
        <v>270</v>
      </c>
      <c r="F19" s="15">
        <v>11500</v>
      </c>
      <c r="G19" s="15"/>
      <c r="H19" s="15">
        <v>1200</v>
      </c>
      <c r="I19" s="16">
        <f t="shared" si="0"/>
        <v>12700</v>
      </c>
      <c r="J19" s="7"/>
      <c r="K19" s="7"/>
      <c r="L19" s="120"/>
      <c r="M19" s="30"/>
      <c r="N19" s="202"/>
      <c r="O19" s="30"/>
    </row>
    <row r="20" spans="1:14" s="6" customFormat="1" ht="24">
      <c r="A20" s="12">
        <v>754</v>
      </c>
      <c r="B20" s="12">
        <v>75412</v>
      </c>
      <c r="C20" s="17">
        <v>4210</v>
      </c>
      <c r="D20" s="13"/>
      <c r="E20" s="107" t="s">
        <v>205</v>
      </c>
      <c r="F20" s="15">
        <v>51400</v>
      </c>
      <c r="G20" s="15"/>
      <c r="H20" s="15">
        <v>5000</v>
      </c>
      <c r="I20" s="16">
        <f t="shared" si="0"/>
        <v>56400</v>
      </c>
      <c r="J20" s="7"/>
      <c r="K20" s="7"/>
      <c r="L20" s="249"/>
      <c r="M20" s="30"/>
      <c r="N20" s="30"/>
    </row>
    <row r="21" spans="1:14" s="6" customFormat="1" ht="36">
      <c r="A21" s="12">
        <v>756</v>
      </c>
      <c r="B21" s="12">
        <v>75647</v>
      </c>
      <c r="C21" s="17">
        <v>4100</v>
      </c>
      <c r="D21" s="110"/>
      <c r="E21" s="14" t="s">
        <v>232</v>
      </c>
      <c r="F21" s="15">
        <v>42000</v>
      </c>
      <c r="G21" s="15"/>
      <c r="H21" s="15">
        <v>6500</v>
      </c>
      <c r="I21" s="16">
        <f t="shared" si="0"/>
        <v>48500</v>
      </c>
      <c r="J21" s="7"/>
      <c r="K21" s="7"/>
      <c r="L21" s="249"/>
      <c r="M21" s="30"/>
      <c r="N21" s="239"/>
    </row>
    <row r="22" spans="1:14" s="6" customFormat="1" ht="36">
      <c r="A22" s="17">
        <v>756</v>
      </c>
      <c r="B22" s="17">
        <v>75647</v>
      </c>
      <c r="C22" s="17">
        <v>4300</v>
      </c>
      <c r="D22" s="13"/>
      <c r="E22" s="14" t="s">
        <v>233</v>
      </c>
      <c r="F22" s="15">
        <v>47257</v>
      </c>
      <c r="G22" s="15"/>
      <c r="H22" s="15">
        <v>5000</v>
      </c>
      <c r="I22" s="16">
        <f t="shared" si="0"/>
        <v>52257</v>
      </c>
      <c r="J22" s="7"/>
      <c r="K22" s="7"/>
      <c r="L22" s="249"/>
      <c r="M22" s="30"/>
      <c r="N22" s="30"/>
    </row>
    <row r="23" spans="1:13" s="6" customFormat="1" ht="15">
      <c r="A23" s="12">
        <v>801</v>
      </c>
      <c r="B23" s="12">
        <v>80101</v>
      </c>
      <c r="C23" s="17">
        <v>4210</v>
      </c>
      <c r="D23" s="13" t="s">
        <v>194</v>
      </c>
      <c r="E23" s="107" t="s">
        <v>196</v>
      </c>
      <c r="F23" s="15">
        <v>3200</v>
      </c>
      <c r="G23" s="15"/>
      <c r="H23" s="15">
        <v>3000</v>
      </c>
      <c r="I23" s="16">
        <f t="shared" si="0"/>
        <v>6200</v>
      </c>
      <c r="J23" s="7"/>
      <c r="K23" s="7"/>
      <c r="L23" s="249"/>
      <c r="M23" s="30"/>
    </row>
    <row r="24" spans="1:15" s="6" customFormat="1" ht="15">
      <c r="A24" s="17">
        <v>801</v>
      </c>
      <c r="B24" s="17">
        <v>80101</v>
      </c>
      <c r="C24" s="17">
        <v>4210</v>
      </c>
      <c r="D24" s="13"/>
      <c r="E24" s="14" t="s">
        <v>196</v>
      </c>
      <c r="F24" s="15">
        <v>249370</v>
      </c>
      <c r="G24" s="15"/>
      <c r="H24" s="15">
        <v>10800</v>
      </c>
      <c r="I24" s="16">
        <f t="shared" si="0"/>
        <v>260170</v>
      </c>
      <c r="J24" s="7"/>
      <c r="K24" s="7"/>
      <c r="L24" s="249"/>
      <c r="M24" s="30"/>
      <c r="N24" s="30"/>
      <c r="O24" s="238"/>
    </row>
    <row r="25" spans="1:14" s="6" customFormat="1" ht="15">
      <c r="A25" s="12">
        <v>801</v>
      </c>
      <c r="B25" s="12">
        <v>80101</v>
      </c>
      <c r="C25" s="17">
        <v>4270</v>
      </c>
      <c r="D25" s="13"/>
      <c r="E25" s="107" t="s">
        <v>198</v>
      </c>
      <c r="F25" s="15">
        <v>62000</v>
      </c>
      <c r="G25" s="15">
        <v>58500</v>
      </c>
      <c r="H25" s="15"/>
      <c r="I25" s="16">
        <f t="shared" si="0"/>
        <v>3500</v>
      </c>
      <c r="J25" s="7"/>
      <c r="K25" s="7"/>
      <c r="L25" s="249"/>
      <c r="M25" s="30"/>
      <c r="N25" s="30"/>
    </row>
    <row r="26" spans="1:13" s="6" customFormat="1" ht="15">
      <c r="A26" s="17">
        <v>801</v>
      </c>
      <c r="B26" s="17">
        <v>80101</v>
      </c>
      <c r="C26" s="207">
        <v>4300</v>
      </c>
      <c r="D26" s="13"/>
      <c r="E26" s="107" t="s">
        <v>276</v>
      </c>
      <c r="F26" s="205">
        <v>130200</v>
      </c>
      <c r="G26" s="15"/>
      <c r="H26" s="15">
        <v>13200</v>
      </c>
      <c r="I26" s="16">
        <f t="shared" si="0"/>
        <v>143400</v>
      </c>
      <c r="J26" s="7"/>
      <c r="K26" s="7"/>
      <c r="L26" s="120"/>
      <c r="M26" s="30"/>
    </row>
    <row r="27" spans="1:13" s="6" customFormat="1" ht="15">
      <c r="A27" s="12">
        <v>801</v>
      </c>
      <c r="B27" s="12">
        <v>80101</v>
      </c>
      <c r="C27" s="207">
        <v>6050</v>
      </c>
      <c r="D27" s="13"/>
      <c r="E27" s="107" t="s">
        <v>182</v>
      </c>
      <c r="F27" s="15">
        <v>265000</v>
      </c>
      <c r="G27" s="15"/>
      <c r="H27" s="15">
        <v>66700</v>
      </c>
      <c r="I27" s="16">
        <f t="shared" si="0"/>
        <v>331700</v>
      </c>
      <c r="J27" s="7"/>
      <c r="K27" s="7"/>
      <c r="L27" s="249"/>
      <c r="M27" s="30"/>
    </row>
    <row r="28" spans="1:13" s="6" customFormat="1" ht="15">
      <c r="A28" s="17">
        <v>801</v>
      </c>
      <c r="B28" s="17">
        <v>80104</v>
      </c>
      <c r="C28" s="17">
        <v>4210</v>
      </c>
      <c r="D28" s="13"/>
      <c r="E28" s="14" t="s">
        <v>225</v>
      </c>
      <c r="F28" s="15">
        <v>43000</v>
      </c>
      <c r="G28" s="15">
        <v>8000</v>
      </c>
      <c r="H28" s="15"/>
      <c r="I28" s="16">
        <f t="shared" si="0"/>
        <v>35000</v>
      </c>
      <c r="J28" s="7"/>
      <c r="K28" s="7"/>
      <c r="L28" s="249"/>
      <c r="M28" s="30"/>
    </row>
    <row r="29" spans="1:13" s="6" customFormat="1" ht="15">
      <c r="A29" s="17">
        <v>801</v>
      </c>
      <c r="B29" s="17">
        <v>80104</v>
      </c>
      <c r="C29" s="17">
        <v>4270</v>
      </c>
      <c r="D29" s="13"/>
      <c r="E29" s="14" t="s">
        <v>226</v>
      </c>
      <c r="F29" s="15">
        <v>9836</v>
      </c>
      <c r="G29" s="15">
        <v>7800</v>
      </c>
      <c r="H29" s="15"/>
      <c r="I29" s="16">
        <f t="shared" si="0"/>
        <v>2036</v>
      </c>
      <c r="J29" s="7"/>
      <c r="K29" s="7"/>
      <c r="L29" s="249"/>
      <c r="M29" s="30"/>
    </row>
    <row r="30" spans="1:13" s="6" customFormat="1" ht="15">
      <c r="A30" s="17">
        <v>801</v>
      </c>
      <c r="B30" s="17">
        <v>80110</v>
      </c>
      <c r="C30" s="207">
        <v>4210</v>
      </c>
      <c r="D30" s="13"/>
      <c r="E30" s="107" t="s">
        <v>243</v>
      </c>
      <c r="F30" s="205">
        <v>81855</v>
      </c>
      <c r="G30" s="15"/>
      <c r="H30" s="15">
        <v>4200</v>
      </c>
      <c r="I30" s="16">
        <f t="shared" si="0"/>
        <v>86055</v>
      </c>
      <c r="J30" s="7"/>
      <c r="K30" s="7"/>
      <c r="L30" s="120"/>
      <c r="M30" s="30"/>
    </row>
    <row r="31" spans="1:13" s="6" customFormat="1" ht="15">
      <c r="A31" s="17">
        <v>801</v>
      </c>
      <c r="B31" s="17">
        <v>80110</v>
      </c>
      <c r="C31" s="231">
        <v>4270</v>
      </c>
      <c r="D31" s="201"/>
      <c r="E31" s="14" t="s">
        <v>227</v>
      </c>
      <c r="F31" s="205">
        <v>10000</v>
      </c>
      <c r="G31" s="15">
        <v>1000</v>
      </c>
      <c r="H31" s="15"/>
      <c r="I31" s="16">
        <f t="shared" si="0"/>
        <v>9000</v>
      </c>
      <c r="J31" s="7"/>
      <c r="K31" s="7"/>
      <c r="L31" s="249"/>
      <c r="M31" s="30"/>
    </row>
    <row r="32" spans="1:13" s="6" customFormat="1" ht="15">
      <c r="A32" s="17">
        <v>801</v>
      </c>
      <c r="B32" s="17">
        <v>80113</v>
      </c>
      <c r="C32" s="17">
        <v>4210</v>
      </c>
      <c r="D32" s="13"/>
      <c r="E32" s="107" t="s">
        <v>202</v>
      </c>
      <c r="F32" s="15">
        <v>50000</v>
      </c>
      <c r="G32" s="15"/>
      <c r="H32" s="15">
        <v>13400</v>
      </c>
      <c r="I32" s="16">
        <f t="shared" si="0"/>
        <v>63400</v>
      </c>
      <c r="J32" s="7"/>
      <c r="K32" s="7"/>
      <c r="L32" s="248"/>
      <c r="M32" s="30"/>
    </row>
    <row r="33" spans="1:13" s="6" customFormat="1" ht="15">
      <c r="A33" s="17">
        <v>801</v>
      </c>
      <c r="B33" s="17">
        <v>80113</v>
      </c>
      <c r="C33" s="17">
        <v>4270</v>
      </c>
      <c r="D33" s="13"/>
      <c r="E33" s="107" t="s">
        <v>203</v>
      </c>
      <c r="F33" s="15">
        <v>5000</v>
      </c>
      <c r="G33" s="15">
        <v>3000</v>
      </c>
      <c r="H33" s="15"/>
      <c r="I33" s="16">
        <f t="shared" si="0"/>
        <v>2000</v>
      </c>
      <c r="J33" s="7"/>
      <c r="K33" s="7"/>
      <c r="L33" s="249"/>
      <c r="M33" s="30"/>
    </row>
    <row r="34" spans="1:13" s="6" customFormat="1" ht="15">
      <c r="A34" s="12">
        <v>801</v>
      </c>
      <c r="B34" s="12">
        <v>80195</v>
      </c>
      <c r="C34" s="17">
        <v>4170</v>
      </c>
      <c r="D34" s="13"/>
      <c r="E34" s="14" t="s">
        <v>255</v>
      </c>
      <c r="F34" s="15">
        <v>1200</v>
      </c>
      <c r="G34" s="15"/>
      <c r="H34" s="15">
        <v>300</v>
      </c>
      <c r="I34" s="16">
        <f t="shared" si="0"/>
        <v>1500</v>
      </c>
      <c r="J34" s="7"/>
      <c r="K34" s="7"/>
      <c r="L34" s="120"/>
      <c r="M34" s="30"/>
    </row>
    <row r="35" spans="1:13" s="6" customFormat="1" ht="24">
      <c r="A35" s="17">
        <v>852</v>
      </c>
      <c r="B35" s="17">
        <v>85212</v>
      </c>
      <c r="C35" s="207">
        <v>3110</v>
      </c>
      <c r="D35" s="13" t="s">
        <v>80</v>
      </c>
      <c r="E35" s="107" t="s">
        <v>244</v>
      </c>
      <c r="F35" s="205">
        <v>2311436</v>
      </c>
      <c r="G35" s="15"/>
      <c r="H35" s="15">
        <v>640163</v>
      </c>
      <c r="I35" s="16">
        <f t="shared" si="0"/>
        <v>2951599</v>
      </c>
      <c r="J35" s="7"/>
      <c r="K35" s="7"/>
      <c r="L35" s="120"/>
      <c r="M35" s="30"/>
    </row>
    <row r="36" spans="1:13" s="6" customFormat="1" ht="24">
      <c r="A36" s="17">
        <v>852</v>
      </c>
      <c r="B36" s="17">
        <v>85212</v>
      </c>
      <c r="C36" s="17">
        <v>4010</v>
      </c>
      <c r="D36" s="13" t="s">
        <v>80</v>
      </c>
      <c r="E36" s="107" t="s">
        <v>245</v>
      </c>
      <c r="F36" s="15">
        <v>44466</v>
      </c>
      <c r="G36" s="15"/>
      <c r="H36" s="15">
        <v>12027</v>
      </c>
      <c r="I36" s="16">
        <f t="shared" si="0"/>
        <v>56493</v>
      </c>
      <c r="J36" s="7"/>
      <c r="K36" s="7"/>
      <c r="L36" s="120"/>
      <c r="M36" s="30"/>
    </row>
    <row r="37" spans="1:13" s="6" customFormat="1" ht="24">
      <c r="A37" s="17">
        <v>852</v>
      </c>
      <c r="B37" s="17">
        <v>85212</v>
      </c>
      <c r="C37" s="207">
        <v>4110</v>
      </c>
      <c r="D37" s="13" t="s">
        <v>80</v>
      </c>
      <c r="E37" s="107" t="s">
        <v>277</v>
      </c>
      <c r="F37" s="205">
        <v>63384</v>
      </c>
      <c r="G37" s="15"/>
      <c r="H37" s="15">
        <v>2132</v>
      </c>
      <c r="I37" s="16">
        <f t="shared" si="0"/>
        <v>65516</v>
      </c>
      <c r="J37" s="7"/>
      <c r="K37" s="7"/>
      <c r="L37" s="120"/>
      <c r="M37" s="30"/>
    </row>
    <row r="38" spans="1:13" s="6" customFormat="1" ht="24">
      <c r="A38" s="17">
        <v>852</v>
      </c>
      <c r="B38" s="17">
        <v>85212</v>
      </c>
      <c r="C38" s="17">
        <v>4120</v>
      </c>
      <c r="D38" s="13" t="s">
        <v>80</v>
      </c>
      <c r="E38" s="107" t="s">
        <v>246</v>
      </c>
      <c r="F38" s="15">
        <v>1089</v>
      </c>
      <c r="G38" s="15"/>
      <c r="H38" s="15">
        <v>295</v>
      </c>
      <c r="I38" s="16">
        <f t="shared" si="0"/>
        <v>1384</v>
      </c>
      <c r="J38" s="7"/>
      <c r="K38" s="7"/>
      <c r="L38" s="120"/>
      <c r="M38" s="30"/>
    </row>
    <row r="39" spans="1:13" s="6" customFormat="1" ht="24">
      <c r="A39" s="17">
        <v>852</v>
      </c>
      <c r="B39" s="17">
        <v>85212</v>
      </c>
      <c r="C39" s="17">
        <v>4210</v>
      </c>
      <c r="D39" s="13" t="s">
        <v>80</v>
      </c>
      <c r="E39" s="107" t="s">
        <v>247</v>
      </c>
      <c r="F39" s="15">
        <v>15765</v>
      </c>
      <c r="G39" s="15"/>
      <c r="H39" s="15">
        <v>4345</v>
      </c>
      <c r="I39" s="16">
        <f t="shared" si="0"/>
        <v>20110</v>
      </c>
      <c r="J39" s="7"/>
      <c r="K39" s="7"/>
      <c r="L39" s="120"/>
      <c r="M39" s="30"/>
    </row>
    <row r="40" spans="1:14" s="6" customFormat="1" ht="24">
      <c r="A40" s="17">
        <v>852</v>
      </c>
      <c r="B40" s="17">
        <v>85212</v>
      </c>
      <c r="C40" s="17">
        <v>4300</v>
      </c>
      <c r="D40" s="13" t="s">
        <v>80</v>
      </c>
      <c r="E40" s="107" t="s">
        <v>248</v>
      </c>
      <c r="F40" s="15">
        <v>4000</v>
      </c>
      <c r="G40" s="15"/>
      <c r="H40" s="15">
        <v>1000</v>
      </c>
      <c r="I40" s="16">
        <f t="shared" si="0"/>
        <v>5000</v>
      </c>
      <c r="J40" s="7"/>
      <c r="K40" s="7"/>
      <c r="L40" s="120"/>
      <c r="M40" s="30"/>
      <c r="N40" s="30"/>
    </row>
    <row r="41" spans="1:15" s="6" customFormat="1" ht="36">
      <c r="A41" s="12">
        <v>852</v>
      </c>
      <c r="B41" s="12">
        <v>85212</v>
      </c>
      <c r="C41" s="108">
        <v>6060</v>
      </c>
      <c r="D41" s="13" t="s">
        <v>80</v>
      </c>
      <c r="E41" s="107" t="s">
        <v>259</v>
      </c>
      <c r="F41" s="15">
        <v>0</v>
      </c>
      <c r="G41" s="15"/>
      <c r="H41" s="15">
        <v>1727</v>
      </c>
      <c r="I41" s="16">
        <f aca="true" t="shared" si="1" ref="I41:I64">SUM(F41-G41+H41)</f>
        <v>1727</v>
      </c>
      <c r="J41" s="7"/>
      <c r="K41" s="7"/>
      <c r="L41" s="120"/>
      <c r="M41" s="30"/>
      <c r="N41" s="202"/>
      <c r="O41" s="30"/>
    </row>
    <row r="42" spans="1:15" s="6" customFormat="1" ht="24">
      <c r="A42" s="12">
        <v>852</v>
      </c>
      <c r="B42" s="12">
        <v>85214</v>
      </c>
      <c r="C42" s="17">
        <v>3110</v>
      </c>
      <c r="D42" s="13" t="s">
        <v>80</v>
      </c>
      <c r="E42" s="14" t="s">
        <v>252</v>
      </c>
      <c r="F42" s="15">
        <v>309337</v>
      </c>
      <c r="G42" s="15">
        <v>37937</v>
      </c>
      <c r="H42" s="15"/>
      <c r="I42" s="16">
        <f t="shared" si="1"/>
        <v>271400</v>
      </c>
      <c r="J42" s="7"/>
      <c r="K42" s="7"/>
      <c r="L42" s="120"/>
      <c r="M42" s="30"/>
      <c r="N42" s="202"/>
      <c r="O42" s="30"/>
    </row>
    <row r="43" spans="1:13" s="6" customFormat="1" ht="24">
      <c r="A43" s="109">
        <v>852</v>
      </c>
      <c r="B43" s="17">
        <v>85214</v>
      </c>
      <c r="C43" s="17">
        <v>3110</v>
      </c>
      <c r="D43" s="13"/>
      <c r="E43" s="14" t="s">
        <v>252</v>
      </c>
      <c r="F43" s="15">
        <v>189724</v>
      </c>
      <c r="G43" s="15"/>
      <c r="H43" s="15">
        <v>2000</v>
      </c>
      <c r="I43" s="16">
        <f t="shared" si="1"/>
        <v>191724</v>
      </c>
      <c r="J43" s="7"/>
      <c r="K43" s="7"/>
      <c r="L43" s="120"/>
      <c r="M43" s="30"/>
    </row>
    <row r="44" spans="1:15" s="6" customFormat="1" ht="15">
      <c r="A44" s="12">
        <v>852</v>
      </c>
      <c r="B44" s="12">
        <v>85219</v>
      </c>
      <c r="C44" s="17">
        <v>4010</v>
      </c>
      <c r="D44" s="13"/>
      <c r="E44" s="14" t="s">
        <v>260</v>
      </c>
      <c r="F44" s="15">
        <v>203126</v>
      </c>
      <c r="G44" s="15"/>
      <c r="H44" s="15">
        <v>3585</v>
      </c>
      <c r="I44" s="16">
        <f t="shared" si="1"/>
        <v>206711</v>
      </c>
      <c r="J44" s="7"/>
      <c r="K44" s="7"/>
      <c r="L44" s="120"/>
      <c r="M44" s="30"/>
      <c r="N44" s="202"/>
      <c r="O44" s="30"/>
    </row>
    <row r="45" spans="1:15" s="6" customFormat="1" ht="15">
      <c r="A45" s="12">
        <v>852</v>
      </c>
      <c r="B45" s="109">
        <v>85219</v>
      </c>
      <c r="C45" s="17">
        <v>4110</v>
      </c>
      <c r="D45" s="13"/>
      <c r="E45" s="14" t="s">
        <v>261</v>
      </c>
      <c r="F45" s="15">
        <v>38972</v>
      </c>
      <c r="G45" s="15"/>
      <c r="H45" s="15">
        <v>635</v>
      </c>
      <c r="I45" s="16">
        <f t="shared" si="1"/>
        <v>39607</v>
      </c>
      <c r="J45" s="7"/>
      <c r="K45" s="7"/>
      <c r="L45" s="120"/>
      <c r="M45" s="30"/>
      <c r="N45" s="202"/>
      <c r="O45" s="30"/>
    </row>
    <row r="46" spans="1:15" s="6" customFormat="1" ht="15">
      <c r="A46" s="12">
        <v>852</v>
      </c>
      <c r="B46" s="109">
        <v>85219</v>
      </c>
      <c r="C46" s="17">
        <v>4120</v>
      </c>
      <c r="D46" s="13"/>
      <c r="E46" s="14" t="s">
        <v>262</v>
      </c>
      <c r="F46" s="15">
        <v>5385</v>
      </c>
      <c r="G46" s="15"/>
      <c r="H46" s="15">
        <v>88</v>
      </c>
      <c r="I46" s="16">
        <f t="shared" si="1"/>
        <v>5473</v>
      </c>
      <c r="J46" s="7"/>
      <c r="K46" s="7"/>
      <c r="L46" s="120"/>
      <c r="M46" s="30"/>
      <c r="N46" s="202"/>
      <c r="O46" s="30"/>
    </row>
    <row r="47" spans="1:13" s="6" customFormat="1" ht="15">
      <c r="A47" s="17">
        <v>852</v>
      </c>
      <c r="B47" s="17">
        <v>85219</v>
      </c>
      <c r="C47" s="17">
        <v>4210</v>
      </c>
      <c r="D47" s="13"/>
      <c r="E47" s="107" t="s">
        <v>239</v>
      </c>
      <c r="F47" s="15">
        <v>8000</v>
      </c>
      <c r="G47" s="15">
        <v>5000</v>
      </c>
      <c r="H47" s="15"/>
      <c r="I47" s="16">
        <f t="shared" si="1"/>
        <v>3000</v>
      </c>
      <c r="J47" s="7"/>
      <c r="K47" s="7"/>
      <c r="L47" s="120"/>
      <c r="M47" s="30"/>
    </row>
    <row r="48" spans="1:13" s="6" customFormat="1" ht="15">
      <c r="A48" s="17">
        <v>852</v>
      </c>
      <c r="B48" s="17">
        <v>85219</v>
      </c>
      <c r="C48" s="207">
        <v>4260</v>
      </c>
      <c r="D48" s="13"/>
      <c r="E48" s="107" t="s">
        <v>240</v>
      </c>
      <c r="F48" s="205">
        <v>11300</v>
      </c>
      <c r="G48" s="15">
        <v>6000</v>
      </c>
      <c r="H48" s="15"/>
      <c r="I48" s="16">
        <f t="shared" si="1"/>
        <v>5300</v>
      </c>
      <c r="J48" s="7"/>
      <c r="K48" s="7"/>
      <c r="L48" s="120"/>
      <c r="M48" s="30"/>
    </row>
    <row r="49" spans="1:13" s="6" customFormat="1" ht="15">
      <c r="A49" s="17">
        <v>852</v>
      </c>
      <c r="B49" s="17">
        <v>85219</v>
      </c>
      <c r="C49" s="207">
        <v>4300</v>
      </c>
      <c r="D49" s="13"/>
      <c r="E49" s="107" t="s">
        <v>241</v>
      </c>
      <c r="F49" s="205">
        <v>5700</v>
      </c>
      <c r="G49" s="15">
        <v>3000</v>
      </c>
      <c r="H49" s="15"/>
      <c r="I49" s="16">
        <f t="shared" si="1"/>
        <v>2700</v>
      </c>
      <c r="J49" s="7"/>
      <c r="K49" s="7"/>
      <c r="L49" s="120"/>
      <c r="M49" s="30"/>
    </row>
    <row r="50" spans="1:13" s="6" customFormat="1" ht="24">
      <c r="A50" s="17">
        <v>852</v>
      </c>
      <c r="B50" s="17">
        <v>85219</v>
      </c>
      <c r="C50" s="207">
        <v>6060</v>
      </c>
      <c r="D50" s="110"/>
      <c r="E50" s="107" t="s">
        <v>238</v>
      </c>
      <c r="F50" s="15">
        <v>4500</v>
      </c>
      <c r="G50" s="15"/>
      <c r="H50" s="15">
        <v>12000</v>
      </c>
      <c r="I50" s="16">
        <f t="shared" si="1"/>
        <v>16500</v>
      </c>
      <c r="J50" s="7"/>
      <c r="K50" s="7"/>
      <c r="L50" s="120"/>
      <c r="M50" s="30"/>
    </row>
    <row r="51" spans="1:14" s="6" customFormat="1" ht="15">
      <c r="A51" s="17">
        <v>852</v>
      </c>
      <c r="B51" s="17">
        <v>85295</v>
      </c>
      <c r="C51" s="17">
        <v>3110</v>
      </c>
      <c r="D51" s="13"/>
      <c r="E51" s="14" t="s">
        <v>187</v>
      </c>
      <c r="F51" s="15">
        <v>158637</v>
      </c>
      <c r="G51" s="15"/>
      <c r="H51" s="15">
        <v>57513</v>
      </c>
      <c r="I51" s="16">
        <f t="shared" si="1"/>
        <v>216150</v>
      </c>
      <c r="J51" s="7"/>
      <c r="K51" s="7"/>
      <c r="L51" s="249"/>
      <c r="M51" s="30"/>
      <c r="N51" s="30"/>
    </row>
    <row r="52" spans="1:13" s="6" customFormat="1" ht="15">
      <c r="A52" s="12">
        <v>854</v>
      </c>
      <c r="B52" s="12">
        <v>85415</v>
      </c>
      <c r="C52" s="17">
        <v>3240</v>
      </c>
      <c r="D52" s="13"/>
      <c r="E52" s="107" t="s">
        <v>224</v>
      </c>
      <c r="F52" s="15">
        <v>113499</v>
      </c>
      <c r="G52" s="15"/>
      <c r="H52" s="15">
        <v>49079</v>
      </c>
      <c r="I52" s="16">
        <f t="shared" si="1"/>
        <v>162578</v>
      </c>
      <c r="J52" s="7"/>
      <c r="K52" s="7"/>
      <c r="L52" s="249"/>
      <c r="M52" s="30"/>
    </row>
    <row r="53" spans="1:13" s="6" customFormat="1" ht="24">
      <c r="A53" s="17">
        <v>854</v>
      </c>
      <c r="B53" s="17">
        <v>85495</v>
      </c>
      <c r="C53" s="207">
        <v>3210</v>
      </c>
      <c r="D53" s="201"/>
      <c r="E53" s="107" t="s">
        <v>223</v>
      </c>
      <c r="F53" s="205">
        <v>30000</v>
      </c>
      <c r="G53" s="15">
        <v>5000</v>
      </c>
      <c r="H53" s="15"/>
      <c r="I53" s="16">
        <f t="shared" si="1"/>
        <v>25000</v>
      </c>
      <c r="J53" s="7"/>
      <c r="K53" s="7"/>
      <c r="L53" s="249"/>
      <c r="M53" s="30"/>
    </row>
    <row r="54" spans="1:14" s="6" customFormat="1" ht="24">
      <c r="A54" s="12">
        <v>900</v>
      </c>
      <c r="B54" s="12">
        <v>90004</v>
      </c>
      <c r="C54" s="17">
        <v>4210</v>
      </c>
      <c r="D54" s="13"/>
      <c r="E54" s="14" t="s">
        <v>222</v>
      </c>
      <c r="F54" s="15">
        <v>5000</v>
      </c>
      <c r="G54" s="15"/>
      <c r="H54" s="15">
        <v>1000</v>
      </c>
      <c r="I54" s="16">
        <f t="shared" si="1"/>
        <v>6000</v>
      </c>
      <c r="J54" s="7"/>
      <c r="K54" s="7"/>
      <c r="L54" s="249"/>
      <c r="M54" s="30"/>
      <c r="N54" s="30"/>
    </row>
    <row r="55" spans="1:14" s="6" customFormat="1" ht="24">
      <c r="A55" s="12">
        <v>900</v>
      </c>
      <c r="B55" s="12">
        <v>90015</v>
      </c>
      <c r="C55" s="207">
        <v>4010</v>
      </c>
      <c r="D55" s="13"/>
      <c r="E55" s="107" t="s">
        <v>193</v>
      </c>
      <c r="F55" s="15">
        <v>45000</v>
      </c>
      <c r="G55" s="15"/>
      <c r="H55" s="15">
        <v>6000</v>
      </c>
      <c r="I55" s="16">
        <f t="shared" si="1"/>
        <v>51000</v>
      </c>
      <c r="J55" s="7"/>
      <c r="K55" s="7"/>
      <c r="L55" s="249"/>
      <c r="M55" s="30"/>
      <c r="N55" s="30"/>
    </row>
    <row r="56" spans="1:15" s="6" customFormat="1" ht="24">
      <c r="A56" s="109">
        <v>900</v>
      </c>
      <c r="B56" s="109">
        <v>90015</v>
      </c>
      <c r="C56" s="108">
        <v>4210</v>
      </c>
      <c r="D56" s="13"/>
      <c r="E56" s="14" t="s">
        <v>278</v>
      </c>
      <c r="F56" s="15">
        <v>56000</v>
      </c>
      <c r="G56" s="15"/>
      <c r="H56" s="15">
        <v>500</v>
      </c>
      <c r="I56" s="16">
        <f t="shared" si="1"/>
        <v>56500</v>
      </c>
      <c r="J56" s="7"/>
      <c r="K56" s="7"/>
      <c r="L56" s="120"/>
      <c r="M56" s="30"/>
      <c r="N56" s="202"/>
      <c r="O56" s="30"/>
    </row>
    <row r="57" spans="1:15" s="6" customFormat="1" ht="24">
      <c r="A57" s="17">
        <v>900</v>
      </c>
      <c r="B57" s="17">
        <v>90015</v>
      </c>
      <c r="C57" s="17">
        <v>4260</v>
      </c>
      <c r="D57" s="13"/>
      <c r="E57" s="14" t="s">
        <v>279</v>
      </c>
      <c r="F57" s="15">
        <v>200000</v>
      </c>
      <c r="G57" s="15"/>
      <c r="H57" s="15">
        <v>20000</v>
      </c>
      <c r="I57" s="16">
        <f t="shared" si="1"/>
        <v>220000</v>
      </c>
      <c r="J57" s="7"/>
      <c r="K57" s="7"/>
      <c r="L57" s="120"/>
      <c r="M57" s="30"/>
      <c r="N57" s="202"/>
      <c r="O57" s="30"/>
    </row>
    <row r="58" spans="1:14" s="6" customFormat="1" ht="24">
      <c r="A58" s="12">
        <v>900</v>
      </c>
      <c r="B58" s="12">
        <v>90015</v>
      </c>
      <c r="C58" s="108">
        <v>4300</v>
      </c>
      <c r="D58" s="13"/>
      <c r="E58" s="107" t="s">
        <v>229</v>
      </c>
      <c r="F58" s="15">
        <v>33000</v>
      </c>
      <c r="G58" s="15"/>
      <c r="H58" s="15">
        <v>17000</v>
      </c>
      <c r="I58" s="16">
        <f t="shared" si="1"/>
        <v>50000</v>
      </c>
      <c r="J58" s="7"/>
      <c r="K58" s="7"/>
      <c r="L58" s="248"/>
      <c r="M58" s="30"/>
      <c r="N58" s="30"/>
    </row>
    <row r="59" spans="1:13" s="6" customFormat="1" ht="24">
      <c r="A59" s="17">
        <v>900</v>
      </c>
      <c r="B59" s="17">
        <v>90017</v>
      </c>
      <c r="C59" s="207">
        <v>2650</v>
      </c>
      <c r="D59" s="13"/>
      <c r="E59" s="107" t="s">
        <v>188</v>
      </c>
      <c r="F59" s="15">
        <v>483885</v>
      </c>
      <c r="G59" s="15"/>
      <c r="H59" s="15">
        <v>2759</v>
      </c>
      <c r="I59" s="16">
        <f t="shared" si="1"/>
        <v>486644</v>
      </c>
      <c r="J59" s="7"/>
      <c r="K59" s="7"/>
      <c r="L59" s="120"/>
      <c r="M59" s="30"/>
    </row>
    <row r="60" spans="1:13" s="6" customFormat="1" ht="24">
      <c r="A60" s="109">
        <v>900</v>
      </c>
      <c r="B60" s="17">
        <v>90095</v>
      </c>
      <c r="C60" s="108">
        <v>6050</v>
      </c>
      <c r="D60" s="13"/>
      <c r="E60" s="14" t="s">
        <v>251</v>
      </c>
      <c r="F60" s="15">
        <v>378700</v>
      </c>
      <c r="G60" s="15">
        <v>200</v>
      </c>
      <c r="H60" s="15">
        <v>200</v>
      </c>
      <c r="I60" s="16">
        <f t="shared" si="1"/>
        <v>378700</v>
      </c>
      <c r="J60" s="7"/>
      <c r="K60" s="7"/>
      <c r="L60" s="120"/>
      <c r="M60" s="30"/>
    </row>
    <row r="61" spans="1:15" s="6" customFormat="1" ht="24">
      <c r="A61" s="12">
        <v>921</v>
      </c>
      <c r="B61" s="12">
        <v>92109</v>
      </c>
      <c r="C61" s="17">
        <v>4210</v>
      </c>
      <c r="D61" s="13"/>
      <c r="E61" s="107" t="s">
        <v>271</v>
      </c>
      <c r="F61" s="15">
        <v>10448</v>
      </c>
      <c r="G61" s="15"/>
      <c r="H61" s="15">
        <v>2100</v>
      </c>
      <c r="I61" s="16">
        <f t="shared" si="1"/>
        <v>12548</v>
      </c>
      <c r="J61" s="7"/>
      <c r="K61" s="7"/>
      <c r="L61" s="120"/>
      <c r="M61" s="30"/>
      <c r="N61" s="202"/>
      <c r="O61" s="30"/>
    </row>
    <row r="62" spans="1:14" s="6" customFormat="1" ht="24">
      <c r="A62" s="12">
        <v>921</v>
      </c>
      <c r="B62" s="12">
        <v>92109</v>
      </c>
      <c r="C62" s="17">
        <v>6060</v>
      </c>
      <c r="D62" s="13"/>
      <c r="E62" s="107" t="s">
        <v>237</v>
      </c>
      <c r="F62" s="15">
        <v>0</v>
      </c>
      <c r="G62" s="15"/>
      <c r="H62" s="15">
        <v>9000</v>
      </c>
      <c r="I62" s="16">
        <f t="shared" si="1"/>
        <v>9000</v>
      </c>
      <c r="J62" s="7"/>
      <c r="K62" s="7"/>
      <c r="L62" s="120"/>
      <c r="M62" s="30"/>
      <c r="N62" s="30"/>
    </row>
    <row r="63" spans="1:13" s="6" customFormat="1" ht="24">
      <c r="A63" s="17">
        <v>921</v>
      </c>
      <c r="B63" s="17">
        <v>92116</v>
      </c>
      <c r="C63" s="207">
        <v>4240</v>
      </c>
      <c r="D63" s="13"/>
      <c r="E63" s="107" t="s">
        <v>191</v>
      </c>
      <c r="F63" s="15">
        <v>20000</v>
      </c>
      <c r="G63" s="15"/>
      <c r="H63" s="15">
        <v>10000</v>
      </c>
      <c r="I63" s="16">
        <f t="shared" si="1"/>
        <v>30000</v>
      </c>
      <c r="J63" s="7"/>
      <c r="K63" s="7"/>
      <c r="L63" s="120"/>
      <c r="M63" s="30"/>
    </row>
    <row r="64" spans="1:13" s="6" customFormat="1" ht="15">
      <c r="A64" s="12">
        <v>926</v>
      </c>
      <c r="B64" s="12">
        <v>92601</v>
      </c>
      <c r="C64" s="17">
        <v>6050</v>
      </c>
      <c r="D64" s="13"/>
      <c r="E64" s="14" t="s">
        <v>249</v>
      </c>
      <c r="F64" s="15">
        <v>50000</v>
      </c>
      <c r="G64" s="15">
        <v>45000</v>
      </c>
      <c r="H64" s="15"/>
      <c r="I64" s="16">
        <f t="shared" si="1"/>
        <v>5000</v>
      </c>
      <c r="J64" s="7"/>
      <c r="K64" s="7"/>
      <c r="L64" s="120"/>
      <c r="M64" s="30"/>
    </row>
    <row r="65" spans="1:15" s="6" customFormat="1" ht="15">
      <c r="A65" s="12"/>
      <c r="B65" s="12"/>
      <c r="C65" s="17"/>
      <c r="D65" s="13"/>
      <c r="E65" s="14"/>
      <c r="F65" s="15"/>
      <c r="G65" s="15"/>
      <c r="H65" s="15"/>
      <c r="I65" s="16">
        <f aca="true" t="shared" si="2" ref="I65:I71">SUM(F65-G65+H65)</f>
        <v>0</v>
      </c>
      <c r="J65" s="7"/>
      <c r="K65" s="7"/>
      <c r="L65" s="120"/>
      <c r="M65" s="30"/>
      <c r="N65" s="202"/>
      <c r="O65" s="30"/>
    </row>
    <row r="66" spans="1:15" s="6" customFormat="1" ht="15">
      <c r="A66" s="17"/>
      <c r="B66" s="17"/>
      <c r="C66" s="17"/>
      <c r="D66" s="13"/>
      <c r="E66" s="14"/>
      <c r="F66" s="15"/>
      <c r="G66" s="15"/>
      <c r="H66" s="15"/>
      <c r="I66" s="16">
        <f t="shared" si="2"/>
        <v>0</v>
      </c>
      <c r="J66" s="7"/>
      <c r="K66" s="7"/>
      <c r="L66" s="120"/>
      <c r="M66" s="30"/>
      <c r="N66" s="202"/>
      <c r="O66" s="30"/>
    </row>
    <row r="67" spans="1:13" s="6" customFormat="1" ht="15">
      <c r="A67" s="109"/>
      <c r="B67" s="109"/>
      <c r="C67" s="108"/>
      <c r="D67" s="13"/>
      <c r="E67" s="14"/>
      <c r="F67" s="15"/>
      <c r="G67" s="15"/>
      <c r="H67" s="15"/>
      <c r="I67" s="16">
        <f t="shared" si="2"/>
        <v>0</v>
      </c>
      <c r="J67" s="7"/>
      <c r="K67" s="7"/>
      <c r="L67" s="120"/>
      <c r="M67" s="30"/>
    </row>
    <row r="68" spans="1:13" s="6" customFormat="1" ht="15">
      <c r="A68" s="12"/>
      <c r="B68" s="12"/>
      <c r="C68" s="17"/>
      <c r="D68" s="13"/>
      <c r="E68" s="14"/>
      <c r="F68" s="15"/>
      <c r="G68" s="15"/>
      <c r="H68" s="15"/>
      <c r="I68" s="16">
        <f t="shared" si="2"/>
        <v>0</v>
      </c>
      <c r="J68" s="7"/>
      <c r="K68" s="7"/>
      <c r="L68" s="120"/>
      <c r="M68" s="30"/>
    </row>
    <row r="69" spans="1:13" s="6" customFormat="1" ht="15">
      <c r="A69" s="12"/>
      <c r="B69" s="12"/>
      <c r="C69" s="17"/>
      <c r="D69" s="13"/>
      <c r="E69" s="14"/>
      <c r="F69" s="15"/>
      <c r="G69" s="15"/>
      <c r="H69" s="15"/>
      <c r="I69" s="16">
        <f t="shared" si="2"/>
        <v>0</v>
      </c>
      <c r="J69" s="7"/>
      <c r="K69" s="7"/>
      <c r="L69" s="120"/>
      <c r="M69" s="30"/>
    </row>
    <row r="70" spans="1:13" s="6" customFormat="1" ht="15">
      <c r="A70" s="17"/>
      <c r="B70" s="17"/>
      <c r="C70" s="17"/>
      <c r="D70" s="13"/>
      <c r="E70" s="14"/>
      <c r="F70" s="15"/>
      <c r="G70" s="15"/>
      <c r="H70" s="15"/>
      <c r="I70" s="16">
        <f t="shared" si="2"/>
        <v>0</v>
      </c>
      <c r="J70" s="7"/>
      <c r="K70" s="7"/>
      <c r="L70" s="120"/>
      <c r="M70" s="30"/>
    </row>
    <row r="71" spans="1:13" s="6" customFormat="1" ht="15">
      <c r="A71" s="17"/>
      <c r="B71" s="17"/>
      <c r="C71" s="17"/>
      <c r="D71" s="13"/>
      <c r="E71" s="14"/>
      <c r="F71" s="15"/>
      <c r="G71" s="15"/>
      <c r="H71" s="15"/>
      <c r="I71" s="16">
        <f t="shared" si="2"/>
        <v>0</v>
      </c>
      <c r="J71" s="7"/>
      <c r="K71" s="7"/>
      <c r="L71" s="120"/>
      <c r="M71" s="30"/>
    </row>
    <row r="72" spans="1:13" s="6" customFormat="1" ht="15">
      <c r="A72" s="17"/>
      <c r="B72" s="17"/>
      <c r="C72" s="17"/>
      <c r="D72" s="13"/>
      <c r="E72" s="14"/>
      <c r="F72" s="15"/>
      <c r="G72" s="15"/>
      <c r="H72" s="15"/>
      <c r="I72" s="16">
        <f aca="true" t="shared" si="3" ref="I72:I83">SUM(F72-G72+H72)</f>
        <v>0</v>
      </c>
      <c r="J72" s="7"/>
      <c r="K72" s="7"/>
      <c r="L72" s="120"/>
      <c r="M72" s="30"/>
    </row>
    <row r="73" spans="1:13" s="6" customFormat="1" ht="15">
      <c r="A73" s="17"/>
      <c r="B73" s="17"/>
      <c r="C73" s="17"/>
      <c r="D73" s="13"/>
      <c r="E73" s="14"/>
      <c r="F73" s="15"/>
      <c r="G73" s="15"/>
      <c r="H73" s="15"/>
      <c r="I73" s="16">
        <f t="shared" si="3"/>
        <v>0</v>
      </c>
      <c r="J73" s="7"/>
      <c r="K73" s="7"/>
      <c r="L73" s="120"/>
      <c r="M73" s="30"/>
    </row>
    <row r="74" spans="1:13" s="6" customFormat="1" ht="15">
      <c r="A74" s="17"/>
      <c r="B74" s="17"/>
      <c r="C74" s="17"/>
      <c r="D74" s="13"/>
      <c r="E74" s="14"/>
      <c r="F74" s="15"/>
      <c r="G74" s="15"/>
      <c r="H74" s="15"/>
      <c r="I74" s="16">
        <f t="shared" si="3"/>
        <v>0</v>
      </c>
      <c r="J74" s="7"/>
      <c r="K74" s="7"/>
      <c r="L74" s="120"/>
      <c r="M74" s="30"/>
    </row>
    <row r="75" spans="1:13" s="6" customFormat="1" ht="15">
      <c r="A75" s="17"/>
      <c r="B75" s="17"/>
      <c r="C75" s="17"/>
      <c r="D75" s="13"/>
      <c r="E75" s="14"/>
      <c r="F75" s="15"/>
      <c r="G75" s="15"/>
      <c r="H75" s="15"/>
      <c r="I75" s="16">
        <f t="shared" si="3"/>
        <v>0</v>
      </c>
      <c r="J75" s="7"/>
      <c r="K75" s="7"/>
      <c r="L75" s="120"/>
      <c r="M75" s="30"/>
    </row>
    <row r="76" spans="1:13" s="6" customFormat="1" ht="15">
      <c r="A76" s="17"/>
      <c r="B76" s="17"/>
      <c r="C76" s="17"/>
      <c r="D76" s="13"/>
      <c r="E76" s="14"/>
      <c r="F76" s="15"/>
      <c r="G76" s="15"/>
      <c r="H76" s="15"/>
      <c r="I76" s="16">
        <f t="shared" si="3"/>
        <v>0</v>
      </c>
      <c r="J76" s="7"/>
      <c r="K76" s="7"/>
      <c r="L76" s="120"/>
      <c r="M76" s="30"/>
    </row>
    <row r="77" spans="1:13" s="6" customFormat="1" ht="15">
      <c r="A77" s="17"/>
      <c r="B77" s="17"/>
      <c r="C77" s="17"/>
      <c r="D77" s="13"/>
      <c r="E77" s="14"/>
      <c r="F77" s="15"/>
      <c r="G77" s="15"/>
      <c r="H77" s="15"/>
      <c r="I77" s="16">
        <f t="shared" si="3"/>
        <v>0</v>
      </c>
      <c r="J77" s="7"/>
      <c r="K77" s="7"/>
      <c r="L77" s="120"/>
      <c r="M77" s="30"/>
    </row>
    <row r="78" spans="1:13" s="6" customFormat="1" ht="15">
      <c r="A78" s="17"/>
      <c r="B78" s="17"/>
      <c r="C78" s="17"/>
      <c r="D78" s="13"/>
      <c r="E78" s="14"/>
      <c r="F78" s="15"/>
      <c r="G78" s="15"/>
      <c r="H78" s="15"/>
      <c r="I78" s="16">
        <f t="shared" si="3"/>
        <v>0</v>
      </c>
      <c r="J78" s="7"/>
      <c r="K78" s="7"/>
      <c r="L78" s="120"/>
      <c r="M78" s="30"/>
    </row>
    <row r="79" spans="1:13" s="6" customFormat="1" ht="15">
      <c r="A79" s="17"/>
      <c r="B79" s="17"/>
      <c r="C79" s="17"/>
      <c r="D79" s="13"/>
      <c r="E79" s="14"/>
      <c r="F79" s="15"/>
      <c r="G79" s="15"/>
      <c r="H79" s="15"/>
      <c r="I79" s="16">
        <f t="shared" si="3"/>
        <v>0</v>
      </c>
      <c r="J79" s="7"/>
      <c r="K79" s="7"/>
      <c r="L79" s="120"/>
      <c r="M79" s="30"/>
    </row>
    <row r="80" spans="1:13" s="6" customFormat="1" ht="15">
      <c r="A80" s="17"/>
      <c r="B80" s="17"/>
      <c r="C80" s="17"/>
      <c r="D80" s="13"/>
      <c r="E80" s="14"/>
      <c r="F80" s="15"/>
      <c r="G80" s="15"/>
      <c r="H80" s="15"/>
      <c r="I80" s="16">
        <f t="shared" si="3"/>
        <v>0</v>
      </c>
      <c r="J80" s="7"/>
      <c r="K80" s="7"/>
      <c r="L80" s="120"/>
      <c r="M80" s="30"/>
    </row>
    <row r="81" spans="1:13" s="6" customFormat="1" ht="15">
      <c r="A81" s="17"/>
      <c r="B81" s="17"/>
      <c r="C81" s="17"/>
      <c r="D81" s="13"/>
      <c r="E81" s="14"/>
      <c r="F81" s="15"/>
      <c r="G81" s="15"/>
      <c r="H81" s="15"/>
      <c r="I81" s="16">
        <f t="shared" si="3"/>
        <v>0</v>
      </c>
      <c r="J81" s="7"/>
      <c r="K81" s="7"/>
      <c r="L81" s="120"/>
      <c r="M81" s="30"/>
    </row>
    <row r="82" spans="1:13" s="6" customFormat="1" ht="15">
      <c r="A82" s="17"/>
      <c r="B82" s="17"/>
      <c r="C82" s="17"/>
      <c r="D82" s="13"/>
      <c r="E82" s="14"/>
      <c r="F82" s="15"/>
      <c r="G82" s="15"/>
      <c r="H82" s="15"/>
      <c r="I82" s="16">
        <f t="shared" si="3"/>
        <v>0</v>
      </c>
      <c r="J82" s="7"/>
      <c r="K82" s="7"/>
      <c r="L82" s="120"/>
      <c r="M82" s="30"/>
    </row>
    <row r="83" spans="1:13" s="6" customFormat="1" ht="15">
      <c r="A83" s="17"/>
      <c r="B83" s="17"/>
      <c r="C83" s="17"/>
      <c r="D83" s="13"/>
      <c r="E83" s="14"/>
      <c r="F83" s="15"/>
      <c r="G83" s="15"/>
      <c r="H83" s="15"/>
      <c r="I83" s="16">
        <f t="shared" si="3"/>
        <v>0</v>
      </c>
      <c r="J83" s="7"/>
      <c r="K83" s="7"/>
      <c r="L83" s="120"/>
      <c r="M83" s="30"/>
    </row>
    <row r="84" spans="1:13" s="6" customFormat="1" ht="18">
      <c r="A84" s="240"/>
      <c r="B84" s="240"/>
      <c r="C84" s="240"/>
      <c r="D84" s="240"/>
      <c r="E84" s="7"/>
      <c r="F84" s="241"/>
      <c r="G84" s="242"/>
      <c r="H84" s="242"/>
      <c r="I84" s="243"/>
      <c r="J84" s="7"/>
      <c r="K84" s="7"/>
      <c r="L84" s="120"/>
      <c r="M84" s="30"/>
    </row>
    <row r="85" spans="1:13" s="6" customFormat="1" ht="12.75">
      <c r="A85" s="240"/>
      <c r="B85" s="240"/>
      <c r="C85" s="240"/>
      <c r="D85" s="240"/>
      <c r="E85" s="7"/>
      <c r="F85" s="7"/>
      <c r="G85" s="120"/>
      <c r="H85" s="120"/>
      <c r="I85" s="120"/>
      <c r="J85" s="7"/>
      <c r="K85" s="7"/>
      <c r="L85" s="120"/>
      <c r="M85" s="30"/>
    </row>
    <row r="86" spans="1:13" s="6" customFormat="1" ht="12.75">
      <c r="A86" s="240"/>
      <c r="B86" s="240"/>
      <c r="C86" s="240"/>
      <c r="D86" s="240"/>
      <c r="E86" s="7"/>
      <c r="F86" s="7"/>
      <c r="G86" s="120"/>
      <c r="H86" s="120"/>
      <c r="I86" s="120"/>
      <c r="J86" s="7"/>
      <c r="K86" s="7"/>
      <c r="L86" s="120"/>
      <c r="M86" s="30"/>
    </row>
    <row r="87" spans="1:13" s="6" customFormat="1" ht="12.75">
      <c r="A87" s="240"/>
      <c r="B87" s="240"/>
      <c r="C87" s="240"/>
      <c r="D87" s="240"/>
      <c r="E87" s="7"/>
      <c r="F87" s="7"/>
      <c r="G87" s="120"/>
      <c r="H87" s="120"/>
      <c r="I87" s="120"/>
      <c r="J87" s="7"/>
      <c r="K87" s="7"/>
      <c r="L87" s="120"/>
      <c r="M87" s="30"/>
    </row>
    <row r="88" spans="1:13" s="6" customFormat="1" ht="12.75">
      <c r="A88" s="240"/>
      <c r="B88" s="240"/>
      <c r="C88" s="240"/>
      <c r="D88" s="240"/>
      <c r="E88" s="7"/>
      <c r="F88" s="7"/>
      <c r="G88" s="120"/>
      <c r="H88" s="120"/>
      <c r="I88" s="120"/>
      <c r="J88" s="7"/>
      <c r="K88" s="7"/>
      <c r="L88" s="120"/>
      <c r="M88" s="30"/>
    </row>
    <row r="89" spans="1:13" s="6" customFormat="1" ht="12.75">
      <c r="A89" s="240"/>
      <c r="B89" s="240"/>
      <c r="C89" s="240"/>
      <c r="D89" s="240"/>
      <c r="E89" s="7"/>
      <c r="F89" s="7"/>
      <c r="G89" s="7"/>
      <c r="H89" s="7"/>
      <c r="I89" s="120"/>
      <c r="J89" s="7"/>
      <c r="K89" s="7"/>
      <c r="L89" s="120"/>
      <c r="M89" s="30"/>
    </row>
    <row r="90" spans="1:13" s="6" customFormat="1" ht="12.75">
      <c r="A90" s="240"/>
      <c r="B90" s="240"/>
      <c r="C90" s="240"/>
      <c r="D90" s="240"/>
      <c r="E90" s="7"/>
      <c r="F90" s="7"/>
      <c r="G90" s="7"/>
      <c r="H90" s="7"/>
      <c r="I90" s="120"/>
      <c r="J90" s="7"/>
      <c r="K90" s="7"/>
      <c r="L90" s="120"/>
      <c r="M90" s="30"/>
    </row>
    <row r="91" spans="1:13" s="6" customFormat="1" ht="12.75">
      <c r="A91" s="240"/>
      <c r="B91" s="240"/>
      <c r="C91" s="240"/>
      <c r="D91" s="240"/>
      <c r="E91" s="7"/>
      <c r="F91" s="7"/>
      <c r="G91" s="7"/>
      <c r="H91" s="7"/>
      <c r="I91" s="120"/>
      <c r="J91" s="7"/>
      <c r="K91" s="7"/>
      <c r="L91" s="120"/>
      <c r="M91" s="30"/>
    </row>
    <row r="92" spans="1:13" s="6" customFormat="1" ht="12.75">
      <c r="A92" s="240"/>
      <c r="B92" s="240"/>
      <c r="C92" s="240"/>
      <c r="D92" s="240"/>
      <c r="E92" s="7"/>
      <c r="F92" s="7"/>
      <c r="G92" s="7"/>
      <c r="H92" s="7"/>
      <c r="I92" s="120"/>
      <c r="J92" s="7"/>
      <c r="K92" s="7"/>
      <c r="L92" s="120"/>
      <c r="M92" s="30"/>
    </row>
    <row r="93" spans="1:13" s="6" customFormat="1" ht="12.75">
      <c r="A93" s="240"/>
      <c r="B93" s="240"/>
      <c r="C93" s="240"/>
      <c r="D93" s="240"/>
      <c r="E93" s="7"/>
      <c r="F93" s="7"/>
      <c r="G93" s="7"/>
      <c r="H93" s="7"/>
      <c r="I93" s="120"/>
      <c r="J93" s="7"/>
      <c r="K93" s="7"/>
      <c r="L93" s="120"/>
      <c r="M93" s="30"/>
    </row>
    <row r="94" spans="1:13" s="6" customFormat="1" ht="12.75">
      <c r="A94" s="240"/>
      <c r="B94" s="240"/>
      <c r="C94" s="240"/>
      <c r="D94" s="240"/>
      <c r="E94" s="7"/>
      <c r="F94" s="7"/>
      <c r="G94" s="7"/>
      <c r="H94" s="7"/>
      <c r="I94" s="120"/>
      <c r="J94" s="7"/>
      <c r="K94" s="7"/>
      <c r="L94" s="120"/>
      <c r="M94" s="30"/>
    </row>
    <row r="95" spans="1:13" s="6" customFormat="1" ht="12.75">
      <c r="A95" s="240"/>
      <c r="B95" s="240"/>
      <c r="C95" s="240"/>
      <c r="D95" s="240"/>
      <c r="E95" s="7"/>
      <c r="F95" s="7"/>
      <c r="G95" s="7"/>
      <c r="H95" s="7"/>
      <c r="I95" s="120"/>
      <c r="J95" s="7"/>
      <c r="K95" s="7"/>
      <c r="L95" s="120"/>
      <c r="M95" s="30"/>
    </row>
    <row r="96" spans="1:13" s="6" customFormat="1" ht="12.75">
      <c r="A96" s="240"/>
      <c r="B96" s="240"/>
      <c r="C96" s="240"/>
      <c r="D96" s="240"/>
      <c r="E96" s="7"/>
      <c r="F96" s="7"/>
      <c r="G96" s="7"/>
      <c r="H96" s="7"/>
      <c r="I96" s="120"/>
      <c r="J96" s="7"/>
      <c r="K96" s="7"/>
      <c r="L96" s="120"/>
      <c r="M96" s="30"/>
    </row>
    <row r="97" spans="1:13" s="6" customFormat="1" ht="12.75">
      <c r="A97" s="240"/>
      <c r="B97" s="240"/>
      <c r="C97" s="240"/>
      <c r="D97" s="240"/>
      <c r="E97" s="7"/>
      <c r="F97" s="7"/>
      <c r="G97" s="7"/>
      <c r="H97" s="7"/>
      <c r="I97" s="120"/>
      <c r="J97" s="7"/>
      <c r="K97" s="7"/>
      <c r="L97" s="120"/>
      <c r="M97" s="30"/>
    </row>
    <row r="98" spans="1:13" s="6" customFormat="1" ht="12.75">
      <c r="A98" s="240"/>
      <c r="B98" s="240"/>
      <c r="C98" s="240"/>
      <c r="D98" s="240"/>
      <c r="E98" s="7"/>
      <c r="F98" s="7"/>
      <c r="G98" s="7"/>
      <c r="H98" s="7"/>
      <c r="I98" s="120"/>
      <c r="J98" s="7"/>
      <c r="K98" s="7"/>
      <c r="L98" s="120"/>
      <c r="M98" s="30"/>
    </row>
    <row r="99" spans="1:13" s="6" customFormat="1" ht="12.75">
      <c r="A99" s="240"/>
      <c r="B99" s="240"/>
      <c r="C99" s="240"/>
      <c r="D99" s="240"/>
      <c r="E99" s="7"/>
      <c r="F99" s="7"/>
      <c r="G99" s="7"/>
      <c r="H99" s="7"/>
      <c r="I99" s="120"/>
      <c r="J99" s="7"/>
      <c r="K99" s="7"/>
      <c r="L99" s="120"/>
      <c r="M99" s="30"/>
    </row>
    <row r="100" spans="1:13" s="6" customFormat="1" ht="12.75">
      <c r="A100" s="240"/>
      <c r="B100" s="240"/>
      <c r="C100" s="240"/>
      <c r="D100" s="240"/>
      <c r="E100" s="7"/>
      <c r="F100" s="7"/>
      <c r="G100" s="7"/>
      <c r="H100" s="7"/>
      <c r="I100" s="120"/>
      <c r="J100" s="7"/>
      <c r="K100" s="7"/>
      <c r="L100" s="120"/>
      <c r="M100" s="30"/>
    </row>
    <row r="101" spans="1:13" s="6" customFormat="1" ht="12.75">
      <c r="A101" s="240"/>
      <c r="B101" s="240"/>
      <c r="C101" s="240"/>
      <c r="D101" s="240"/>
      <c r="E101" s="7"/>
      <c r="F101" s="7"/>
      <c r="G101" s="7"/>
      <c r="H101" s="7"/>
      <c r="I101" s="120"/>
      <c r="J101" s="7"/>
      <c r="K101" s="7"/>
      <c r="L101" s="120"/>
      <c r="M101" s="30"/>
    </row>
    <row r="102" spans="1:13" s="6" customFormat="1" ht="12.75">
      <c r="A102" s="240"/>
      <c r="B102" s="240"/>
      <c r="C102" s="240"/>
      <c r="D102" s="240"/>
      <c r="E102" s="7"/>
      <c r="F102" s="7"/>
      <c r="G102" s="7"/>
      <c r="H102" s="7"/>
      <c r="I102" s="120"/>
      <c r="J102" s="7"/>
      <c r="K102" s="7"/>
      <c r="L102" s="120"/>
      <c r="M102" s="30"/>
    </row>
    <row r="103" spans="1:13" s="6" customFormat="1" ht="12.75">
      <c r="A103" s="240"/>
      <c r="B103" s="240"/>
      <c r="C103" s="240"/>
      <c r="D103" s="240"/>
      <c r="E103" s="7"/>
      <c r="F103" s="7"/>
      <c r="G103" s="7"/>
      <c r="H103" s="7"/>
      <c r="I103" s="120"/>
      <c r="J103" s="7"/>
      <c r="K103" s="7"/>
      <c r="L103" s="120"/>
      <c r="M103" s="30"/>
    </row>
    <row r="104" spans="1:13" s="6" customFormat="1" ht="12.75">
      <c r="A104" s="240"/>
      <c r="B104" s="240"/>
      <c r="C104" s="240"/>
      <c r="D104" s="240"/>
      <c r="E104" s="7"/>
      <c r="F104" s="7"/>
      <c r="G104" s="7"/>
      <c r="H104" s="7"/>
      <c r="I104" s="120"/>
      <c r="J104" s="7"/>
      <c r="K104" s="7"/>
      <c r="L104" s="120"/>
      <c r="M104" s="30"/>
    </row>
    <row r="105" spans="1:13" s="6" customFormat="1" ht="12.75">
      <c r="A105" s="240"/>
      <c r="B105" s="240"/>
      <c r="C105" s="240"/>
      <c r="D105" s="240"/>
      <c r="E105" s="7"/>
      <c r="F105" s="7"/>
      <c r="G105" s="7"/>
      <c r="H105" s="7"/>
      <c r="I105" s="120"/>
      <c r="J105" s="7"/>
      <c r="K105" s="7"/>
      <c r="L105" s="120"/>
      <c r="M105" s="30"/>
    </row>
    <row r="106" spans="1:13" s="6" customFormat="1" ht="12.75">
      <c r="A106" s="240"/>
      <c r="B106" s="240"/>
      <c r="C106" s="240"/>
      <c r="D106" s="240"/>
      <c r="E106" s="7"/>
      <c r="F106" s="7"/>
      <c r="G106" s="7"/>
      <c r="H106" s="7"/>
      <c r="I106" s="120"/>
      <c r="J106" s="7"/>
      <c r="K106" s="7"/>
      <c r="L106" s="120"/>
      <c r="M106" s="30"/>
    </row>
  </sheetData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984251968503937" bottom="0.7874015748031497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75" zoomScaleNormal="75" workbookViewId="0" topLeftCell="A1">
      <selection activeCell="L7" sqref="L7"/>
    </sheetView>
  </sheetViews>
  <sheetFormatPr defaultColWidth="9.00390625" defaultRowHeight="12.75"/>
  <cols>
    <col min="1" max="1" width="4.75390625" style="3" customWidth="1"/>
    <col min="2" max="2" width="7.625" style="3" customWidth="1"/>
    <col min="3" max="3" width="6.25390625" style="3" customWidth="1"/>
    <col min="4" max="4" width="3.75390625" style="3" customWidth="1"/>
    <col min="5" max="5" width="72.2539062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4" customWidth="1"/>
    <col min="13" max="13" width="9.625" style="4" customWidth="1"/>
    <col min="14" max="14" width="9.00390625" style="4" customWidth="1"/>
    <col min="15" max="15" width="9.125" style="4" customWidth="1"/>
    <col min="16" max="16" width="8.75390625" style="4" customWidth="1"/>
    <col min="17" max="16384" width="9.125" style="4" customWidth="1"/>
  </cols>
  <sheetData>
    <row r="1" spans="5:9" ht="12.75">
      <c r="E1" s="392" t="s">
        <v>13</v>
      </c>
      <c r="F1" s="392"/>
      <c r="G1" s="392"/>
      <c r="H1" s="392"/>
      <c r="I1" s="404"/>
    </row>
    <row r="2" spans="5:9" ht="12.75">
      <c r="E2" s="394" t="str">
        <f>Dane!B1</f>
        <v>do Uchwały Nr XXX/215/2005</v>
      </c>
      <c r="F2" s="394"/>
      <c r="G2" s="394"/>
      <c r="H2" s="394"/>
      <c r="I2" s="404"/>
    </row>
    <row r="3" spans="5:9" ht="15">
      <c r="E3" s="395" t="s">
        <v>14</v>
      </c>
      <c r="F3" s="396"/>
      <c r="G3" s="396"/>
      <c r="H3" s="396"/>
      <c r="I3" s="396"/>
    </row>
    <row r="4" spans="5:9" ht="12.75">
      <c r="E4" s="394" t="str">
        <f>Dane!B2</f>
        <v>z dnia 28 listopada 2005 roku</v>
      </c>
      <c r="F4" s="394"/>
      <c r="G4" s="394"/>
      <c r="H4" s="394"/>
      <c r="I4" s="404"/>
    </row>
    <row r="5" spans="1:9" ht="15">
      <c r="A5" s="413" t="s">
        <v>130</v>
      </c>
      <c r="B5" s="414"/>
      <c r="C5" s="414"/>
      <c r="D5" s="414"/>
      <c r="E5" s="414"/>
      <c r="F5" s="414"/>
      <c r="G5" s="414"/>
      <c r="H5" s="414"/>
      <c r="I5" s="414"/>
    </row>
    <row r="6" spans="1:9" s="7" customFormat="1" ht="25.5">
      <c r="A6" s="401" t="s">
        <v>1</v>
      </c>
      <c r="B6" s="411"/>
      <c r="C6" s="411"/>
      <c r="D6" s="412"/>
      <c r="E6" s="124" t="s">
        <v>2</v>
      </c>
      <c r="F6" s="122" t="s">
        <v>131</v>
      </c>
      <c r="G6" s="115" t="s">
        <v>9</v>
      </c>
      <c r="H6" s="115" t="s">
        <v>10</v>
      </c>
      <c r="I6" s="123" t="s">
        <v>36</v>
      </c>
    </row>
    <row r="7" spans="1:13" s="7" customFormat="1" ht="15.75" thickBot="1">
      <c r="A7" s="8" t="s">
        <v>3</v>
      </c>
      <c r="B7" s="8" t="s">
        <v>8</v>
      </c>
      <c r="C7" s="8" t="s">
        <v>7</v>
      </c>
      <c r="D7" s="8" t="s">
        <v>11</v>
      </c>
      <c r="E7" s="125" t="s">
        <v>6</v>
      </c>
      <c r="F7" s="126">
        <f>'Załacznik Nr 2'!I7</f>
        <v>24814581</v>
      </c>
      <c r="G7" s="126">
        <f>SUM(G9:G57)</f>
        <v>3440</v>
      </c>
      <c r="H7" s="126">
        <f>SUM(H9:H57)</f>
        <v>3440</v>
      </c>
      <c r="I7" s="127">
        <f>SUM(F7-G7+H7)</f>
        <v>24814581</v>
      </c>
      <c r="L7" s="120"/>
      <c r="M7" s="120"/>
    </row>
    <row r="8" spans="1:9" s="7" customFormat="1" ht="15.75" thickTop="1">
      <c r="A8" s="398" t="s">
        <v>18</v>
      </c>
      <c r="B8" s="410"/>
      <c r="C8" s="410"/>
      <c r="D8" s="410"/>
      <c r="E8" s="410"/>
      <c r="F8" s="116"/>
      <c r="G8" s="116"/>
      <c r="H8" s="128"/>
      <c r="I8" s="129"/>
    </row>
    <row r="9" spans="1:12" s="7" customFormat="1" ht="15">
      <c r="A9" s="17">
        <v>600</v>
      </c>
      <c r="B9" s="17">
        <v>60017</v>
      </c>
      <c r="C9" s="207">
        <v>4170</v>
      </c>
      <c r="D9" s="13"/>
      <c r="E9" s="107" t="s">
        <v>280</v>
      </c>
      <c r="F9" s="15">
        <v>2000</v>
      </c>
      <c r="G9" s="15"/>
      <c r="H9" s="15">
        <v>590</v>
      </c>
      <c r="I9" s="16">
        <f aca="true" t="shared" si="0" ref="I9:I23">SUM(F9-G9+H9)</f>
        <v>2590</v>
      </c>
      <c r="L9" s="120"/>
    </row>
    <row r="10" spans="1:15" s="7" customFormat="1" ht="15">
      <c r="A10" s="17">
        <v>600</v>
      </c>
      <c r="B10" s="17">
        <v>60017</v>
      </c>
      <c r="C10" s="207">
        <v>4210</v>
      </c>
      <c r="D10" s="201"/>
      <c r="E10" s="107" t="s">
        <v>192</v>
      </c>
      <c r="F10" s="205">
        <v>7890</v>
      </c>
      <c r="G10" s="15">
        <v>590</v>
      </c>
      <c r="H10" s="15"/>
      <c r="I10" s="16">
        <f t="shared" si="0"/>
        <v>7300</v>
      </c>
      <c r="L10" s="213"/>
      <c r="M10" s="213"/>
      <c r="N10" s="213"/>
      <c r="O10" s="213"/>
    </row>
    <row r="11" spans="1:12" s="7" customFormat="1" ht="24">
      <c r="A11" s="12">
        <v>754</v>
      </c>
      <c r="B11" s="12">
        <v>75412</v>
      </c>
      <c r="C11" s="108">
        <v>4110</v>
      </c>
      <c r="D11" s="13"/>
      <c r="E11" s="107" t="s">
        <v>208</v>
      </c>
      <c r="F11" s="15">
        <v>1800</v>
      </c>
      <c r="G11" s="15"/>
      <c r="H11" s="15">
        <v>200</v>
      </c>
      <c r="I11" s="16">
        <f t="shared" si="0"/>
        <v>2000</v>
      </c>
      <c r="L11" s="120"/>
    </row>
    <row r="12" spans="1:9" s="7" customFormat="1" ht="24">
      <c r="A12" s="17">
        <v>754</v>
      </c>
      <c r="B12" s="17">
        <v>75412</v>
      </c>
      <c r="C12" s="17">
        <v>4170</v>
      </c>
      <c r="D12" s="13"/>
      <c r="E12" s="107" t="s">
        <v>204</v>
      </c>
      <c r="F12" s="15">
        <v>23000</v>
      </c>
      <c r="G12" s="15"/>
      <c r="H12" s="15">
        <v>2650</v>
      </c>
      <c r="I12" s="16">
        <f t="shared" si="0"/>
        <v>25650</v>
      </c>
    </row>
    <row r="13" spans="1:15" s="7" customFormat="1" ht="24">
      <c r="A13" s="17">
        <v>754</v>
      </c>
      <c r="B13" s="17">
        <v>75412</v>
      </c>
      <c r="C13" s="207">
        <v>4260</v>
      </c>
      <c r="D13" s="201"/>
      <c r="E13" s="107" t="s">
        <v>206</v>
      </c>
      <c r="F13" s="205">
        <v>5000</v>
      </c>
      <c r="G13" s="15">
        <v>2850</v>
      </c>
      <c r="H13" s="15"/>
      <c r="I13" s="16">
        <f t="shared" si="0"/>
        <v>2150</v>
      </c>
      <c r="L13" s="213"/>
      <c r="M13" s="213"/>
      <c r="N13" s="213"/>
      <c r="O13" s="213"/>
    </row>
    <row r="14" spans="1:12" s="7" customFormat="1" ht="15">
      <c r="A14" s="12"/>
      <c r="B14" s="12"/>
      <c r="C14" s="17"/>
      <c r="D14" s="13"/>
      <c r="E14" s="107"/>
      <c r="F14" s="15"/>
      <c r="G14" s="15"/>
      <c r="H14" s="15"/>
      <c r="I14" s="16">
        <f t="shared" si="0"/>
        <v>0</v>
      </c>
      <c r="L14" s="120"/>
    </row>
    <row r="15" spans="1:15" s="7" customFormat="1" ht="15">
      <c r="A15" s="17"/>
      <c r="B15" s="17"/>
      <c r="C15" s="207"/>
      <c r="D15" s="201"/>
      <c r="E15" s="107"/>
      <c r="F15" s="205"/>
      <c r="G15" s="15"/>
      <c r="H15" s="15"/>
      <c r="I15" s="16">
        <f t="shared" si="0"/>
        <v>0</v>
      </c>
      <c r="L15" s="213"/>
      <c r="M15" s="213"/>
      <c r="N15" s="213"/>
      <c r="O15" s="213"/>
    </row>
    <row r="16" spans="1:9" s="7" customFormat="1" ht="15">
      <c r="A16" s="17"/>
      <c r="B16" s="17"/>
      <c r="C16" s="17"/>
      <c r="D16" s="13"/>
      <c r="E16" s="107"/>
      <c r="F16" s="15"/>
      <c r="G16" s="15"/>
      <c r="H16" s="15"/>
      <c r="I16" s="16">
        <f t="shared" si="0"/>
        <v>0</v>
      </c>
    </row>
    <row r="17" spans="1:12" s="7" customFormat="1" ht="15">
      <c r="A17" s="17"/>
      <c r="B17" s="17"/>
      <c r="C17" s="17"/>
      <c r="D17" s="13"/>
      <c r="E17" s="107"/>
      <c r="F17" s="15"/>
      <c r="G17" s="15"/>
      <c r="H17" s="15"/>
      <c r="I17" s="16">
        <f t="shared" si="0"/>
        <v>0</v>
      </c>
      <c r="L17" s="120"/>
    </row>
    <row r="18" spans="1:13" s="7" customFormat="1" ht="15">
      <c r="A18" s="17"/>
      <c r="B18" s="17"/>
      <c r="C18" s="17"/>
      <c r="D18" s="13"/>
      <c r="E18" s="14"/>
      <c r="F18" s="15"/>
      <c r="G18" s="15"/>
      <c r="H18" s="15"/>
      <c r="I18" s="16">
        <f t="shared" si="0"/>
        <v>0</v>
      </c>
      <c r="M18" s="120"/>
    </row>
    <row r="19" spans="1:9" s="7" customFormat="1" ht="15">
      <c r="A19" s="17"/>
      <c r="B19" s="17"/>
      <c r="C19" s="17"/>
      <c r="D19" s="13"/>
      <c r="E19" s="14"/>
      <c r="F19" s="15"/>
      <c r="G19" s="15"/>
      <c r="H19" s="15"/>
      <c r="I19" s="16">
        <f t="shared" si="0"/>
        <v>0</v>
      </c>
    </row>
    <row r="20" spans="1:9" s="7" customFormat="1" ht="15">
      <c r="A20" s="17"/>
      <c r="B20" s="17"/>
      <c r="C20" s="17"/>
      <c r="D20" s="13"/>
      <c r="E20" s="14"/>
      <c r="F20" s="15"/>
      <c r="G20" s="15"/>
      <c r="H20" s="15"/>
      <c r="I20" s="16">
        <f t="shared" si="0"/>
        <v>0</v>
      </c>
    </row>
    <row r="21" spans="1:12" s="7" customFormat="1" ht="15">
      <c r="A21" s="17"/>
      <c r="B21" s="17"/>
      <c r="C21" s="17"/>
      <c r="D21" s="13"/>
      <c r="E21" s="14"/>
      <c r="F21" s="15"/>
      <c r="G21" s="15"/>
      <c r="H21" s="15"/>
      <c r="I21" s="16">
        <f t="shared" si="0"/>
        <v>0</v>
      </c>
      <c r="L21" s="120"/>
    </row>
    <row r="22" spans="1:15" s="7" customFormat="1" ht="15">
      <c r="A22" s="17"/>
      <c r="B22" s="17"/>
      <c r="C22" s="231"/>
      <c r="D22" s="201"/>
      <c r="E22" s="14"/>
      <c r="F22" s="205"/>
      <c r="G22" s="15"/>
      <c r="H22" s="15"/>
      <c r="I22" s="16">
        <f t="shared" si="0"/>
        <v>0</v>
      </c>
      <c r="L22" s="213"/>
      <c r="M22" s="214"/>
      <c r="N22" s="215"/>
      <c r="O22" s="213"/>
    </row>
    <row r="23" spans="1:12" s="7" customFormat="1" ht="15">
      <c r="A23" s="17"/>
      <c r="B23" s="17"/>
      <c r="C23" s="17"/>
      <c r="D23" s="13"/>
      <c r="E23" s="14"/>
      <c r="F23" s="15"/>
      <c r="G23" s="15"/>
      <c r="H23" s="15"/>
      <c r="I23" s="16">
        <f t="shared" si="0"/>
        <v>0</v>
      </c>
      <c r="L23" s="120"/>
    </row>
    <row r="24" spans="1:12" s="7" customFormat="1" ht="15">
      <c r="A24" s="17"/>
      <c r="B24" s="12"/>
      <c r="C24" s="17"/>
      <c r="D24" s="110"/>
      <c r="E24" s="14"/>
      <c r="F24" s="15"/>
      <c r="G24" s="15"/>
      <c r="H24" s="15"/>
      <c r="I24" s="16">
        <f aca="true" t="shared" si="1" ref="I24:I57">SUM(F24-G24+H24)</f>
        <v>0</v>
      </c>
      <c r="L24" s="120"/>
    </row>
    <row r="25" spans="1:12" s="7" customFormat="1" ht="15">
      <c r="A25" s="17"/>
      <c r="B25" s="17"/>
      <c r="C25" s="147"/>
      <c r="D25" s="13"/>
      <c r="E25" s="107"/>
      <c r="F25" s="15"/>
      <c r="G25" s="15"/>
      <c r="H25" s="15"/>
      <c r="I25" s="16">
        <f t="shared" si="1"/>
        <v>0</v>
      </c>
      <c r="L25" s="120"/>
    </row>
    <row r="26" spans="1:12" s="7" customFormat="1" ht="15">
      <c r="A26" s="17"/>
      <c r="B26" s="17"/>
      <c r="C26" s="147"/>
      <c r="D26" s="13"/>
      <c r="E26" s="107"/>
      <c r="F26" s="15"/>
      <c r="G26" s="15"/>
      <c r="H26" s="15"/>
      <c r="I26" s="16">
        <f t="shared" si="1"/>
        <v>0</v>
      </c>
      <c r="L26" s="120"/>
    </row>
    <row r="27" spans="1:9" s="7" customFormat="1" ht="15">
      <c r="A27" s="17"/>
      <c r="B27" s="17"/>
      <c r="C27" s="147"/>
      <c r="D27" s="13"/>
      <c r="E27" s="107"/>
      <c r="F27" s="15"/>
      <c r="G27" s="15"/>
      <c r="H27" s="15"/>
      <c r="I27" s="16">
        <f t="shared" si="1"/>
        <v>0</v>
      </c>
    </row>
    <row r="28" spans="1:9" s="7" customFormat="1" ht="15">
      <c r="A28" s="17"/>
      <c r="B28" s="17"/>
      <c r="C28" s="147"/>
      <c r="D28" s="13"/>
      <c r="E28" s="107"/>
      <c r="F28" s="15"/>
      <c r="G28" s="15"/>
      <c r="H28" s="15"/>
      <c r="I28" s="16">
        <f t="shared" si="1"/>
        <v>0</v>
      </c>
    </row>
    <row r="29" spans="1:13" s="7" customFormat="1" ht="15">
      <c r="A29" s="17"/>
      <c r="B29" s="17"/>
      <c r="C29" s="147"/>
      <c r="D29" s="13"/>
      <c r="E29" s="107"/>
      <c r="F29" s="15"/>
      <c r="G29" s="15"/>
      <c r="H29" s="15"/>
      <c r="I29" s="16">
        <f t="shared" si="1"/>
        <v>0</v>
      </c>
      <c r="M29" s="120"/>
    </row>
    <row r="30" spans="1:9" s="7" customFormat="1" ht="15">
      <c r="A30" s="17"/>
      <c r="B30" s="17"/>
      <c r="C30" s="147"/>
      <c r="D30" s="13"/>
      <c r="E30" s="107"/>
      <c r="F30" s="15"/>
      <c r="G30" s="15"/>
      <c r="H30" s="15"/>
      <c r="I30" s="16">
        <f t="shared" si="1"/>
        <v>0</v>
      </c>
    </row>
    <row r="31" spans="1:9" s="7" customFormat="1" ht="15">
      <c r="A31" s="17"/>
      <c r="B31" s="17"/>
      <c r="C31" s="147"/>
      <c r="D31" s="110"/>
      <c r="E31" s="107"/>
      <c r="F31" s="15"/>
      <c r="G31" s="15"/>
      <c r="H31" s="15"/>
      <c r="I31" s="16">
        <f t="shared" si="1"/>
        <v>0</v>
      </c>
    </row>
    <row r="32" spans="1:9" s="7" customFormat="1" ht="15">
      <c r="A32" s="17"/>
      <c r="B32" s="17"/>
      <c r="C32" s="147"/>
      <c r="D32" s="13"/>
      <c r="E32" s="107"/>
      <c r="F32" s="205"/>
      <c r="G32" s="15"/>
      <c r="H32" s="15"/>
      <c r="I32" s="16">
        <f t="shared" si="1"/>
        <v>0</v>
      </c>
    </row>
    <row r="33" spans="1:9" s="7" customFormat="1" ht="15">
      <c r="A33" s="17"/>
      <c r="B33" s="17"/>
      <c r="C33" s="147"/>
      <c r="D33" s="13"/>
      <c r="E33" s="107"/>
      <c r="F33" s="205"/>
      <c r="G33" s="15"/>
      <c r="H33" s="15"/>
      <c r="I33" s="16">
        <f t="shared" si="1"/>
        <v>0</v>
      </c>
    </row>
    <row r="34" spans="1:9" s="7" customFormat="1" ht="15">
      <c r="A34" s="17"/>
      <c r="B34" s="17"/>
      <c r="C34" s="147"/>
      <c r="D34" s="13"/>
      <c r="E34" s="107"/>
      <c r="F34" s="205"/>
      <c r="G34" s="15"/>
      <c r="H34" s="15"/>
      <c r="I34" s="16">
        <f t="shared" si="1"/>
        <v>0</v>
      </c>
    </row>
    <row r="35" spans="1:12" s="7" customFormat="1" ht="15">
      <c r="A35" s="17"/>
      <c r="B35" s="17"/>
      <c r="C35" s="147"/>
      <c r="D35" s="13"/>
      <c r="E35" s="107"/>
      <c r="F35" s="205"/>
      <c r="G35" s="15"/>
      <c r="H35" s="15"/>
      <c r="I35" s="16">
        <f t="shared" si="1"/>
        <v>0</v>
      </c>
      <c r="L35" s="120"/>
    </row>
    <row r="36" spans="1:12" s="7" customFormat="1" ht="15">
      <c r="A36" s="17"/>
      <c r="B36" s="17"/>
      <c r="C36" s="147"/>
      <c r="D36" s="13"/>
      <c r="E36" s="107"/>
      <c r="F36" s="205"/>
      <c r="G36" s="15"/>
      <c r="H36" s="15"/>
      <c r="I36" s="16">
        <f t="shared" si="1"/>
        <v>0</v>
      </c>
      <c r="L36" s="120"/>
    </row>
    <row r="37" spans="1:12" s="7" customFormat="1" ht="15">
      <c r="A37" s="17"/>
      <c r="B37" s="17"/>
      <c r="C37" s="147"/>
      <c r="D37" s="13"/>
      <c r="E37" s="107"/>
      <c r="F37" s="205"/>
      <c r="G37" s="15"/>
      <c r="H37" s="15"/>
      <c r="I37" s="16">
        <f t="shared" si="1"/>
        <v>0</v>
      </c>
      <c r="L37" s="120"/>
    </row>
    <row r="38" spans="1:12" s="7" customFormat="1" ht="15">
      <c r="A38" s="12"/>
      <c r="B38" s="17"/>
      <c r="C38" s="147"/>
      <c r="D38" s="13"/>
      <c r="E38" s="107"/>
      <c r="F38" s="205"/>
      <c r="G38" s="15"/>
      <c r="H38" s="15"/>
      <c r="I38" s="16">
        <f t="shared" si="1"/>
        <v>0</v>
      </c>
      <c r="L38" s="120"/>
    </row>
    <row r="39" spans="1:12" s="7" customFormat="1" ht="15">
      <c r="A39" s="12"/>
      <c r="B39" s="17"/>
      <c r="C39" s="17"/>
      <c r="D39" s="13"/>
      <c r="E39" s="14"/>
      <c r="F39" s="15"/>
      <c r="G39" s="15"/>
      <c r="H39" s="15"/>
      <c r="I39" s="16">
        <f t="shared" si="1"/>
        <v>0</v>
      </c>
      <c r="L39" s="120"/>
    </row>
    <row r="40" spans="1:16" s="7" customFormat="1" ht="15">
      <c r="A40" s="17"/>
      <c r="B40" s="12"/>
      <c r="C40" s="17"/>
      <c r="D40" s="13"/>
      <c r="E40" s="14"/>
      <c r="F40" s="15"/>
      <c r="G40" s="15"/>
      <c r="H40" s="15"/>
      <c r="I40" s="16">
        <f t="shared" si="1"/>
        <v>0</v>
      </c>
      <c r="L40" s="213"/>
      <c r="N40" s="213"/>
      <c r="O40" s="213"/>
      <c r="P40" s="120"/>
    </row>
    <row r="41" spans="1:15" s="7" customFormat="1" ht="15">
      <c r="A41" s="17"/>
      <c r="B41" s="12"/>
      <c r="C41" s="17"/>
      <c r="D41" s="13"/>
      <c r="E41" s="14"/>
      <c r="F41" s="15"/>
      <c r="G41" s="15"/>
      <c r="H41" s="15"/>
      <c r="I41" s="16">
        <f t="shared" si="1"/>
        <v>0</v>
      </c>
      <c r="L41" s="213"/>
      <c r="N41" s="213"/>
      <c r="O41" s="213"/>
    </row>
    <row r="42" spans="1:12" s="7" customFormat="1" ht="15">
      <c r="A42" s="17"/>
      <c r="B42" s="17"/>
      <c r="C42" s="17"/>
      <c r="D42" s="13"/>
      <c r="E42" s="14"/>
      <c r="F42" s="15"/>
      <c r="G42" s="15"/>
      <c r="H42" s="15"/>
      <c r="I42" s="16">
        <f t="shared" si="1"/>
        <v>0</v>
      </c>
      <c r="L42" s="120"/>
    </row>
    <row r="43" spans="1:12" s="7" customFormat="1" ht="15">
      <c r="A43" s="17"/>
      <c r="B43" s="17"/>
      <c r="C43" s="17"/>
      <c r="D43" s="13"/>
      <c r="E43" s="14"/>
      <c r="F43" s="15"/>
      <c r="G43" s="15"/>
      <c r="H43" s="15"/>
      <c r="I43" s="16">
        <f t="shared" si="1"/>
        <v>0</v>
      </c>
      <c r="L43" s="120"/>
    </row>
    <row r="44" spans="1:12" s="7" customFormat="1" ht="15">
      <c r="A44" s="17"/>
      <c r="B44" s="17"/>
      <c r="C44" s="17"/>
      <c r="D44" s="13"/>
      <c r="E44" s="14"/>
      <c r="F44" s="15"/>
      <c r="G44" s="15"/>
      <c r="H44" s="15"/>
      <c r="I44" s="16">
        <f t="shared" si="1"/>
        <v>0</v>
      </c>
      <c r="L44" s="120"/>
    </row>
    <row r="45" spans="1:12" s="7" customFormat="1" ht="15">
      <c r="A45" s="17"/>
      <c r="B45" s="17"/>
      <c r="C45" s="17"/>
      <c r="D45" s="13"/>
      <c r="E45" s="14"/>
      <c r="F45" s="15"/>
      <c r="G45" s="15"/>
      <c r="H45" s="15"/>
      <c r="I45" s="16">
        <f t="shared" si="1"/>
        <v>0</v>
      </c>
      <c r="L45" s="120"/>
    </row>
    <row r="46" spans="1:12" s="7" customFormat="1" ht="15">
      <c r="A46" s="17"/>
      <c r="B46" s="17"/>
      <c r="C46" s="17"/>
      <c r="D46" s="13"/>
      <c r="E46" s="14"/>
      <c r="F46" s="15"/>
      <c r="G46" s="15"/>
      <c r="H46" s="15"/>
      <c r="I46" s="16">
        <f t="shared" si="1"/>
        <v>0</v>
      </c>
      <c r="L46" s="120"/>
    </row>
    <row r="47" spans="1:12" s="7" customFormat="1" ht="15">
      <c r="A47" s="17"/>
      <c r="B47" s="17"/>
      <c r="C47" s="17"/>
      <c r="D47" s="13"/>
      <c r="E47" s="14"/>
      <c r="F47" s="15"/>
      <c r="G47" s="15"/>
      <c r="H47" s="15"/>
      <c r="I47" s="16">
        <f t="shared" si="1"/>
        <v>0</v>
      </c>
      <c r="L47" s="120"/>
    </row>
    <row r="48" spans="1:12" s="7" customFormat="1" ht="15">
      <c r="A48" s="17"/>
      <c r="B48" s="17"/>
      <c r="C48" s="17"/>
      <c r="D48" s="13"/>
      <c r="E48" s="14"/>
      <c r="F48" s="15"/>
      <c r="G48" s="15"/>
      <c r="H48" s="15"/>
      <c r="I48" s="16">
        <f t="shared" si="1"/>
        <v>0</v>
      </c>
      <c r="L48" s="120"/>
    </row>
    <row r="49" spans="1:12" s="7" customFormat="1" ht="15">
      <c r="A49" s="17"/>
      <c r="B49" s="17"/>
      <c r="C49" s="17"/>
      <c r="D49" s="13"/>
      <c r="E49" s="14"/>
      <c r="F49" s="15"/>
      <c r="G49" s="15"/>
      <c r="H49" s="15"/>
      <c r="I49" s="16">
        <f t="shared" si="1"/>
        <v>0</v>
      </c>
      <c r="L49" s="120"/>
    </row>
    <row r="50" spans="1:12" s="7" customFormat="1" ht="15">
      <c r="A50" s="17"/>
      <c r="B50" s="17"/>
      <c r="C50" s="17"/>
      <c r="D50" s="13"/>
      <c r="E50" s="14"/>
      <c r="F50" s="15"/>
      <c r="G50" s="15"/>
      <c r="H50" s="15"/>
      <c r="I50" s="16">
        <f t="shared" si="1"/>
        <v>0</v>
      </c>
      <c r="L50" s="120"/>
    </row>
    <row r="51" spans="1:12" s="7" customFormat="1" ht="15">
      <c r="A51" s="17"/>
      <c r="B51" s="17"/>
      <c r="C51" s="17"/>
      <c r="D51" s="13"/>
      <c r="E51" s="14"/>
      <c r="F51" s="15"/>
      <c r="G51" s="15"/>
      <c r="H51" s="15"/>
      <c r="I51" s="16">
        <f t="shared" si="1"/>
        <v>0</v>
      </c>
      <c r="L51" s="120"/>
    </row>
    <row r="52" spans="1:12" s="7" customFormat="1" ht="15">
      <c r="A52" s="17"/>
      <c r="B52" s="17"/>
      <c r="C52" s="17"/>
      <c r="D52" s="13"/>
      <c r="E52" s="14"/>
      <c r="F52" s="15"/>
      <c r="G52" s="15"/>
      <c r="H52" s="15"/>
      <c r="I52" s="16">
        <f t="shared" si="1"/>
        <v>0</v>
      </c>
      <c r="L52" s="120"/>
    </row>
    <row r="53" spans="1:12" s="7" customFormat="1" ht="15">
      <c r="A53" s="17"/>
      <c r="B53" s="17"/>
      <c r="C53" s="17"/>
      <c r="D53" s="13"/>
      <c r="E53" s="14"/>
      <c r="F53" s="15"/>
      <c r="G53" s="15"/>
      <c r="H53" s="15"/>
      <c r="I53" s="16">
        <f t="shared" si="1"/>
        <v>0</v>
      </c>
      <c r="L53" s="120"/>
    </row>
    <row r="54" spans="1:12" s="7" customFormat="1" ht="15">
      <c r="A54" s="17"/>
      <c r="B54" s="17"/>
      <c r="C54" s="17"/>
      <c r="D54" s="13"/>
      <c r="E54" s="14"/>
      <c r="F54" s="15"/>
      <c r="G54" s="15"/>
      <c r="H54" s="15"/>
      <c r="I54" s="16">
        <f t="shared" si="1"/>
        <v>0</v>
      </c>
      <c r="L54" s="120"/>
    </row>
    <row r="55" spans="1:12" s="7" customFormat="1" ht="15">
      <c r="A55" s="17"/>
      <c r="B55" s="17"/>
      <c r="C55" s="17"/>
      <c r="D55" s="13"/>
      <c r="E55" s="14"/>
      <c r="F55" s="15"/>
      <c r="G55" s="15"/>
      <c r="H55" s="15"/>
      <c r="I55" s="16">
        <f t="shared" si="1"/>
        <v>0</v>
      </c>
      <c r="L55" s="120"/>
    </row>
    <row r="56" spans="1:12" s="7" customFormat="1" ht="15">
      <c r="A56" s="3"/>
      <c r="B56" s="17"/>
      <c r="C56" s="17"/>
      <c r="D56" s="13"/>
      <c r="E56" s="14"/>
      <c r="F56" s="15"/>
      <c r="G56" s="15"/>
      <c r="H56" s="15"/>
      <c r="I56" s="16">
        <f t="shared" si="1"/>
        <v>0</v>
      </c>
      <c r="L56" s="120"/>
    </row>
    <row r="57" spans="1:9" s="7" customFormat="1" ht="15">
      <c r="A57" s="3"/>
      <c r="B57" s="17"/>
      <c r="C57" s="17"/>
      <c r="D57" s="13"/>
      <c r="E57" s="14"/>
      <c r="F57" s="15"/>
      <c r="G57" s="15"/>
      <c r="H57" s="15"/>
      <c r="I57" s="16">
        <f t="shared" si="1"/>
        <v>0</v>
      </c>
    </row>
    <row r="58" spans="5:9" ht="18">
      <c r="E58" s="18"/>
      <c r="F58" s="19"/>
      <c r="G58" s="19"/>
      <c r="H58" s="19"/>
      <c r="I58" s="20"/>
    </row>
    <row r="59" spans="5:9" ht="12.75">
      <c r="E59" s="23"/>
      <c r="F59" s="23"/>
      <c r="G59" s="23"/>
      <c r="H59" s="23"/>
      <c r="I59" s="23"/>
    </row>
    <row r="60" spans="5:9" ht="12.75">
      <c r="E60" s="23"/>
      <c r="F60" s="23"/>
      <c r="G60" s="23"/>
      <c r="H60" s="23"/>
      <c r="I60" s="23"/>
    </row>
    <row r="61" spans="5:9" ht="12.75">
      <c r="E61" s="23"/>
      <c r="F61" s="23"/>
      <c r="G61" s="23"/>
      <c r="H61" s="23"/>
      <c r="I61" s="23"/>
    </row>
    <row r="62" spans="5:9" ht="12.75">
      <c r="E62" s="23"/>
      <c r="F62" s="23"/>
      <c r="G62" s="23"/>
      <c r="H62" s="23"/>
      <c r="I62" s="23"/>
    </row>
    <row r="63" spans="5:9" ht="12.75">
      <c r="E63" s="23"/>
      <c r="F63" s="23"/>
      <c r="G63" s="23"/>
      <c r="H63" s="23"/>
      <c r="I63" s="23"/>
    </row>
    <row r="64" spans="5:9" ht="12.75">
      <c r="E64" s="23"/>
      <c r="F64" s="23"/>
      <c r="G64" s="23"/>
      <c r="H64" s="23"/>
      <c r="I64" s="23"/>
    </row>
    <row r="65" spans="5:9" ht="12.75">
      <c r="E65" s="23"/>
      <c r="F65" s="23"/>
      <c r="G65" s="23"/>
      <c r="H65" s="23"/>
      <c r="I65" s="23"/>
    </row>
    <row r="66" spans="5:9" ht="12.75">
      <c r="E66" s="23"/>
      <c r="F66" s="23"/>
      <c r="G66" s="23"/>
      <c r="H66" s="23"/>
      <c r="I66" s="23"/>
    </row>
    <row r="67" spans="5:9" ht="12.75">
      <c r="E67" s="23"/>
      <c r="F67" s="23"/>
      <c r="G67" s="23"/>
      <c r="H67" s="23"/>
      <c r="I67" s="23"/>
    </row>
    <row r="68" spans="5:9" ht="12.75">
      <c r="E68" s="23"/>
      <c r="F68" s="23"/>
      <c r="G68" s="23"/>
      <c r="H68" s="23"/>
      <c r="I68" s="23"/>
    </row>
    <row r="69" spans="5:9" ht="12.75">
      <c r="E69" s="23"/>
      <c r="F69" s="23"/>
      <c r="G69" s="23"/>
      <c r="H69" s="23"/>
      <c r="I69" s="23"/>
    </row>
    <row r="70" spans="5:9" ht="12.75">
      <c r="E70" s="23"/>
      <c r="F70" s="23"/>
      <c r="G70" s="23"/>
      <c r="H70" s="23"/>
      <c r="I70" s="23"/>
    </row>
    <row r="71" spans="5:9" ht="12.75">
      <c r="E71" s="23"/>
      <c r="F71" s="23"/>
      <c r="G71" s="23"/>
      <c r="H71" s="23"/>
      <c r="I71" s="23"/>
    </row>
    <row r="72" spans="5:9" ht="12.75">
      <c r="E72" s="23"/>
      <c r="F72" s="23"/>
      <c r="G72" s="23"/>
      <c r="H72" s="23"/>
      <c r="I72" s="23"/>
    </row>
    <row r="73" spans="5:9" ht="12.75">
      <c r="E73" s="23"/>
      <c r="F73" s="23"/>
      <c r="G73" s="23"/>
      <c r="H73" s="23"/>
      <c r="I73" s="23"/>
    </row>
    <row r="74" spans="5:9" ht="12.75">
      <c r="E74" s="23"/>
      <c r="F74" s="23"/>
      <c r="G74" s="23"/>
      <c r="H74" s="23"/>
      <c r="I74" s="23"/>
    </row>
    <row r="75" spans="5:9" ht="12.75">
      <c r="E75" s="23"/>
      <c r="F75" s="23"/>
      <c r="G75" s="23"/>
      <c r="H75" s="23"/>
      <c r="I75" s="23"/>
    </row>
    <row r="76" spans="5:9" ht="12.75">
      <c r="E76" s="23"/>
      <c r="F76" s="23"/>
      <c r="G76" s="23"/>
      <c r="H76" s="23"/>
      <c r="I76" s="23"/>
    </row>
    <row r="77" spans="5:9" ht="12.75">
      <c r="E77" s="23"/>
      <c r="F77" s="23"/>
      <c r="G77" s="23"/>
      <c r="H77" s="23"/>
      <c r="I77" s="23"/>
    </row>
    <row r="78" spans="5:9" ht="12.75">
      <c r="E78" s="23"/>
      <c r="F78" s="23"/>
      <c r="G78" s="23"/>
      <c r="H78" s="23"/>
      <c r="I78" s="23"/>
    </row>
    <row r="79" spans="5:9" ht="12.75">
      <c r="E79" s="23"/>
      <c r="F79" s="23"/>
      <c r="G79" s="23"/>
      <c r="H79" s="23"/>
      <c r="I79" s="23"/>
    </row>
    <row r="80" spans="5:9" ht="12.75">
      <c r="E80" s="23"/>
      <c r="F80" s="23"/>
      <c r="G80" s="23"/>
      <c r="H80" s="23"/>
      <c r="I80" s="23"/>
    </row>
    <row r="81" spans="5:9" ht="12.75">
      <c r="E81" s="23"/>
      <c r="F81" s="23"/>
      <c r="G81" s="23"/>
      <c r="H81" s="23"/>
      <c r="I81" s="23"/>
    </row>
    <row r="82" spans="5:9" ht="12.75">
      <c r="E82" s="23"/>
      <c r="F82" s="23"/>
      <c r="G82" s="23"/>
      <c r="H82" s="23"/>
      <c r="I82" s="23"/>
    </row>
    <row r="83" spans="5:9" ht="12.75">
      <c r="E83" s="23"/>
      <c r="F83" s="23"/>
      <c r="G83" s="23"/>
      <c r="H83" s="23"/>
      <c r="I83" s="23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984251968503937" bottom="0.7874015748031497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5"/>
  <sheetViews>
    <sheetView zoomScale="75" zoomScaleNormal="75" workbookViewId="0" topLeftCell="A1">
      <selection activeCell="E6" sqref="A1:E16384"/>
    </sheetView>
  </sheetViews>
  <sheetFormatPr defaultColWidth="9.00390625" defaultRowHeight="12.75"/>
  <cols>
    <col min="1" max="1" width="5.125" style="266" customWidth="1"/>
    <col min="2" max="2" width="6.625" style="267" customWidth="1"/>
    <col min="3" max="3" width="6.00390625" style="267" customWidth="1"/>
    <col min="4" max="4" width="57.375" style="250" customWidth="1"/>
    <col min="5" max="5" width="13.25390625" style="250" customWidth="1"/>
    <col min="6" max="16384" width="9.125" style="250" customWidth="1"/>
  </cols>
  <sheetData>
    <row r="1" spans="1:5" ht="12.75">
      <c r="A1" s="300" t="s">
        <v>210</v>
      </c>
      <c r="B1" s="301"/>
      <c r="C1" s="301"/>
      <c r="D1" s="301"/>
      <c r="E1" s="301"/>
    </row>
    <row r="2" spans="1:5" ht="12.75">
      <c r="A2" s="302" t="str">
        <f>Dane!B1</f>
        <v>do Uchwały Nr XXX/215/2005</v>
      </c>
      <c r="B2" s="301"/>
      <c r="C2" s="301"/>
      <c r="D2" s="301"/>
      <c r="E2" s="301"/>
    </row>
    <row r="3" spans="1:5" ht="15">
      <c r="A3" s="303" t="s">
        <v>14</v>
      </c>
      <c r="B3" s="301"/>
      <c r="C3" s="301"/>
      <c r="D3" s="301"/>
      <c r="E3" s="301"/>
    </row>
    <row r="4" spans="1:5" ht="12.75">
      <c r="A4" s="300" t="str">
        <f>Dane!B2</f>
        <v>z dnia 28 listopada 2005 roku</v>
      </c>
      <c r="B4" s="301"/>
      <c r="C4" s="301"/>
      <c r="D4" s="301"/>
      <c r="E4" s="301"/>
    </row>
    <row r="5" spans="1:5" ht="16.5">
      <c r="A5" s="295" t="s">
        <v>183</v>
      </c>
      <c r="B5" s="296"/>
      <c r="C5" s="296"/>
      <c r="D5" s="296"/>
      <c r="E5" s="296"/>
    </row>
    <row r="6" spans="1:5" ht="12.75">
      <c r="A6" s="297" t="s">
        <v>1</v>
      </c>
      <c r="B6" s="298"/>
      <c r="C6" s="298"/>
      <c r="D6" s="299" t="s">
        <v>45</v>
      </c>
      <c r="E6" s="294" t="s">
        <v>127</v>
      </c>
    </row>
    <row r="7" spans="1:5" ht="12.75">
      <c r="A7" s="251" t="s">
        <v>3</v>
      </c>
      <c r="B7" s="252" t="s">
        <v>22</v>
      </c>
      <c r="C7" s="252" t="s">
        <v>7</v>
      </c>
      <c r="D7" s="293"/>
      <c r="E7" s="292"/>
    </row>
    <row r="8" spans="1:5" ht="14.25">
      <c r="A8" s="253">
        <v>750</v>
      </c>
      <c r="B8" s="254"/>
      <c r="C8" s="255"/>
      <c r="D8" s="256" t="s">
        <v>184</v>
      </c>
      <c r="E8" s="257">
        <f>SUM(E9)</f>
        <v>49800</v>
      </c>
    </row>
    <row r="9" spans="1:5" ht="12.75">
      <c r="A9" s="258"/>
      <c r="B9" s="259">
        <v>75011</v>
      </c>
      <c r="C9" s="260"/>
      <c r="D9" s="261" t="s">
        <v>185</v>
      </c>
      <c r="E9" s="208">
        <f>SUM(E10:E11)</f>
        <v>49800</v>
      </c>
    </row>
    <row r="10" spans="1:5" ht="12.75">
      <c r="A10" s="258"/>
      <c r="B10" s="262"/>
      <c r="C10" s="263" t="s">
        <v>46</v>
      </c>
      <c r="D10" s="264" t="s">
        <v>216</v>
      </c>
      <c r="E10" s="208">
        <v>1800</v>
      </c>
    </row>
    <row r="11" spans="1:5" ht="12.75">
      <c r="A11" s="265"/>
      <c r="B11" s="254"/>
      <c r="C11" s="263" t="s">
        <v>186</v>
      </c>
      <c r="D11" s="264" t="s">
        <v>217</v>
      </c>
      <c r="E11" s="208">
        <v>48000</v>
      </c>
    </row>
    <row r="12" spans="3:5" ht="12.75">
      <c r="C12" s="268"/>
      <c r="D12" s="269"/>
      <c r="E12" s="269"/>
    </row>
    <row r="13" spans="3:5" ht="15">
      <c r="C13" s="270"/>
      <c r="D13" s="271"/>
      <c r="E13" s="271"/>
    </row>
    <row r="14" spans="3:5" ht="12.75">
      <c r="C14" s="270"/>
      <c r="D14" s="272"/>
      <c r="E14" s="272"/>
    </row>
    <row r="15" spans="3:5" ht="12.75">
      <c r="C15" s="268"/>
      <c r="D15" s="269"/>
      <c r="E15" s="269"/>
    </row>
    <row r="16" spans="3:5" ht="12.75">
      <c r="C16" s="268"/>
      <c r="D16" s="269"/>
      <c r="E16" s="269"/>
    </row>
    <row r="17" spans="3:5" ht="15">
      <c r="C17" s="270"/>
      <c r="D17" s="271"/>
      <c r="E17" s="271"/>
    </row>
    <row r="18" spans="3:5" ht="12.75">
      <c r="C18" s="270"/>
      <c r="D18" s="272"/>
      <c r="E18" s="272"/>
    </row>
    <row r="19" spans="3:5" ht="12.75">
      <c r="C19" s="270"/>
      <c r="D19" s="269"/>
      <c r="E19" s="269"/>
    </row>
    <row r="20" spans="3:5" ht="12.75">
      <c r="C20" s="270"/>
      <c r="D20" s="269"/>
      <c r="E20" s="269"/>
    </row>
    <row r="21" spans="3:5" ht="15">
      <c r="C21" s="270"/>
      <c r="D21" s="273"/>
      <c r="E21" s="273"/>
    </row>
    <row r="22" spans="3:5" ht="12.75">
      <c r="C22" s="270"/>
      <c r="D22" s="274"/>
      <c r="E22" s="274"/>
    </row>
    <row r="23" spans="3:5" ht="12.75">
      <c r="C23" s="270"/>
      <c r="D23" s="275"/>
      <c r="E23" s="275"/>
    </row>
    <row r="24" spans="3:5" ht="12.75">
      <c r="C24" s="270"/>
      <c r="D24" s="274"/>
      <c r="E24" s="274"/>
    </row>
    <row r="25" spans="3:5" ht="12.75">
      <c r="C25" s="270"/>
      <c r="D25" s="275"/>
      <c r="E25" s="275"/>
    </row>
    <row r="26" spans="3:5" ht="12.75">
      <c r="C26" s="270"/>
      <c r="D26" s="275"/>
      <c r="E26" s="275"/>
    </row>
    <row r="27" spans="3:5" ht="12.75">
      <c r="C27" s="270"/>
      <c r="D27" s="274"/>
      <c r="E27" s="274"/>
    </row>
    <row r="28" spans="3:5" ht="12.75">
      <c r="C28" s="270"/>
      <c r="D28" s="275"/>
      <c r="E28" s="275"/>
    </row>
    <row r="29" spans="3:5" ht="12.75">
      <c r="C29" s="270"/>
      <c r="D29" s="274"/>
      <c r="E29" s="274"/>
    </row>
    <row r="30" spans="3:5" ht="12.75">
      <c r="C30" s="270"/>
      <c r="D30" s="269"/>
      <c r="E30" s="269"/>
    </row>
    <row r="31" spans="3:5" ht="12.75">
      <c r="C31" s="270"/>
      <c r="D31" s="269"/>
      <c r="E31" s="269"/>
    </row>
    <row r="32" spans="3:5" ht="12.75">
      <c r="C32" s="270"/>
      <c r="D32" s="269"/>
      <c r="E32" s="269"/>
    </row>
    <row r="33" spans="3:5" ht="12.75">
      <c r="C33" s="270"/>
      <c r="D33" s="269"/>
      <c r="E33" s="269"/>
    </row>
    <row r="34" spans="3:5" ht="12.75">
      <c r="C34" s="270"/>
      <c r="D34" s="269"/>
      <c r="E34" s="269"/>
    </row>
    <row r="35" spans="3:5" ht="12.75">
      <c r="C35" s="270"/>
      <c r="D35" s="269"/>
      <c r="E35" s="269"/>
    </row>
    <row r="36" spans="3:5" ht="12.75">
      <c r="C36" s="270"/>
      <c r="D36" s="269"/>
      <c r="E36" s="269"/>
    </row>
    <row r="37" spans="3:5" ht="12.75">
      <c r="C37" s="270"/>
      <c r="D37" s="269"/>
      <c r="E37" s="269"/>
    </row>
    <row r="38" spans="3:5" ht="15">
      <c r="C38" s="270"/>
      <c r="D38" s="276"/>
      <c r="E38" s="276"/>
    </row>
    <row r="39" spans="3:5" ht="12.75">
      <c r="C39" s="270"/>
      <c r="D39" s="277"/>
      <c r="E39" s="277"/>
    </row>
    <row r="40" spans="3:5" ht="12.75">
      <c r="C40" s="270"/>
      <c r="D40" s="277"/>
      <c r="E40" s="277"/>
    </row>
    <row r="41" spans="3:5" ht="12.75">
      <c r="C41" s="270"/>
      <c r="D41" s="277"/>
      <c r="E41" s="277"/>
    </row>
    <row r="42" spans="4:5" ht="12.75">
      <c r="D42" s="278"/>
      <c r="E42" s="278"/>
    </row>
    <row r="43" spans="4:5" ht="12.75">
      <c r="D43" s="279"/>
      <c r="E43" s="279"/>
    </row>
    <row r="44" spans="4:5" ht="15">
      <c r="D44" s="280"/>
      <c r="E44" s="280"/>
    </row>
    <row r="46" spans="1:5" ht="12.75">
      <c r="A46" s="281"/>
      <c r="B46" s="282"/>
      <c r="C46" s="268"/>
      <c r="D46" s="283"/>
      <c r="E46" s="283"/>
    </row>
    <row r="47" spans="1:5" ht="20.25">
      <c r="A47" s="281"/>
      <c r="B47" s="282"/>
      <c r="C47" s="282"/>
      <c r="D47" s="284"/>
      <c r="E47" s="284"/>
    </row>
    <row r="48" spans="3:5" ht="12.75">
      <c r="C48" s="270"/>
      <c r="D48" s="278"/>
      <c r="E48" s="278"/>
    </row>
    <row r="49" spans="3:5" ht="12.75">
      <c r="C49" s="270"/>
      <c r="D49" s="278"/>
      <c r="E49" s="278"/>
    </row>
    <row r="50" spans="3:5" ht="12.75">
      <c r="C50" s="270"/>
      <c r="D50" s="278"/>
      <c r="E50" s="278"/>
    </row>
    <row r="51" spans="4:5" ht="12.75">
      <c r="D51" s="278"/>
      <c r="E51" s="278"/>
    </row>
    <row r="52" spans="4:5" ht="12.75">
      <c r="D52" s="278"/>
      <c r="E52" s="278"/>
    </row>
    <row r="53" spans="4:5" ht="12.75">
      <c r="D53" s="278"/>
      <c r="E53" s="278"/>
    </row>
    <row r="54" spans="4:5" ht="12.75">
      <c r="D54" s="278"/>
      <c r="E54" s="278"/>
    </row>
    <row r="55" spans="4:5" ht="12.75">
      <c r="D55" s="278"/>
      <c r="E55" s="278"/>
    </row>
    <row r="56" spans="4:5" ht="12.75">
      <c r="D56" s="278"/>
      <c r="E56" s="278"/>
    </row>
    <row r="57" spans="4:5" ht="12.75">
      <c r="D57" s="278"/>
      <c r="E57" s="278"/>
    </row>
    <row r="58" spans="4:5" ht="12.75">
      <c r="D58" s="278"/>
      <c r="E58" s="278"/>
    </row>
    <row r="59" spans="4:5" ht="12.75">
      <c r="D59" s="278"/>
      <c r="E59" s="278"/>
    </row>
    <row r="60" spans="4:5" ht="12.75">
      <c r="D60" s="278"/>
      <c r="E60" s="278"/>
    </row>
    <row r="61" spans="4:5" ht="12.75">
      <c r="D61" s="279"/>
      <c r="E61" s="279"/>
    </row>
    <row r="62" spans="4:5" ht="15">
      <c r="D62" s="280"/>
      <c r="E62" s="280"/>
    </row>
    <row r="64" spans="4:5" ht="27.75">
      <c r="D64" s="285"/>
      <c r="E64" s="285"/>
    </row>
    <row r="65" ht="20.25">
      <c r="C65" s="286"/>
    </row>
    <row r="66" spans="1:5" ht="12.75">
      <c r="A66" s="281"/>
      <c r="B66" s="282"/>
      <c r="C66" s="268"/>
      <c r="D66" s="287"/>
      <c r="E66" s="287"/>
    </row>
    <row r="67" spans="1:5" ht="20.25">
      <c r="A67" s="281"/>
      <c r="B67" s="282"/>
      <c r="C67" s="282"/>
      <c r="D67" s="284"/>
      <c r="E67" s="284"/>
    </row>
    <row r="68" spans="3:5" ht="12.75">
      <c r="C68" s="270"/>
      <c r="D68" s="272"/>
      <c r="E68" s="272"/>
    </row>
    <row r="69" spans="3:5" ht="12.75">
      <c r="C69" s="270"/>
      <c r="D69" s="278"/>
      <c r="E69" s="278"/>
    </row>
    <row r="70" spans="3:5" ht="12.75">
      <c r="C70" s="270"/>
      <c r="D70" s="278"/>
      <c r="E70" s="278"/>
    </row>
    <row r="71" spans="3:5" ht="12.75">
      <c r="C71" s="270"/>
      <c r="D71" s="278"/>
      <c r="E71" s="278"/>
    </row>
    <row r="72" spans="4:5" ht="12.75">
      <c r="D72" s="278"/>
      <c r="E72" s="278"/>
    </row>
    <row r="73" spans="4:5" ht="12.75">
      <c r="D73" s="279"/>
      <c r="E73" s="279"/>
    </row>
    <row r="74" spans="4:5" ht="15">
      <c r="D74" s="280"/>
      <c r="E74" s="280"/>
    </row>
    <row r="76" spans="1:5" ht="12.75">
      <c r="A76" s="281"/>
      <c r="B76" s="282"/>
      <c r="C76" s="268"/>
      <c r="D76" s="283"/>
      <c r="E76" s="283"/>
    </row>
    <row r="77" spans="1:5" ht="20.25">
      <c r="A77" s="281"/>
      <c r="B77" s="282"/>
      <c r="C77" s="282"/>
      <c r="D77" s="284"/>
      <c r="E77" s="284"/>
    </row>
    <row r="78" spans="3:5" ht="12.75">
      <c r="C78" s="270"/>
      <c r="D78" s="272"/>
      <c r="E78" s="272"/>
    </row>
    <row r="79" spans="3:5" ht="12.75">
      <c r="C79" s="270"/>
      <c r="D79" s="278"/>
      <c r="E79" s="278"/>
    </row>
    <row r="80" spans="3:5" ht="12.75">
      <c r="C80" s="270"/>
      <c r="D80" s="269"/>
      <c r="E80" s="269"/>
    </row>
    <row r="81" spans="3:5" ht="12.75">
      <c r="C81" s="270"/>
      <c r="D81" s="269"/>
      <c r="E81" s="269"/>
    </row>
    <row r="82" spans="3:5" ht="12.75">
      <c r="C82" s="270"/>
      <c r="D82" s="269"/>
      <c r="E82" s="269"/>
    </row>
    <row r="83" spans="3:5" ht="12.75">
      <c r="C83" s="270"/>
      <c r="D83" s="269"/>
      <c r="E83" s="269"/>
    </row>
    <row r="84" spans="3:5" ht="12.75">
      <c r="C84" s="270"/>
      <c r="D84" s="269"/>
      <c r="E84" s="269"/>
    </row>
    <row r="85" spans="3:5" ht="12.75">
      <c r="C85" s="270"/>
      <c r="D85" s="269"/>
      <c r="E85" s="269"/>
    </row>
    <row r="86" spans="3:5" ht="12.75">
      <c r="C86" s="270"/>
      <c r="D86" s="269"/>
      <c r="E86" s="269"/>
    </row>
    <row r="87" spans="3:5" ht="12.75">
      <c r="C87" s="270"/>
      <c r="D87" s="269"/>
      <c r="E87" s="269"/>
    </row>
    <row r="88" spans="4:5" ht="12.75">
      <c r="D88" s="278"/>
      <c r="E88" s="278"/>
    </row>
    <row r="89" spans="4:5" ht="12.75">
      <c r="D89" s="279"/>
      <c r="E89" s="279"/>
    </row>
    <row r="90" spans="4:5" ht="15">
      <c r="D90" s="280"/>
      <c r="E90" s="280"/>
    </row>
    <row r="92" spans="4:5" ht="27.75">
      <c r="D92" s="285"/>
      <c r="E92" s="285"/>
    </row>
    <row r="93" ht="20.25">
      <c r="C93" s="286"/>
    </row>
    <row r="94" spans="1:3" ht="20.25">
      <c r="A94" s="288"/>
      <c r="B94" s="286"/>
      <c r="C94" s="286"/>
    </row>
    <row r="95" spans="1:5" ht="12.75">
      <c r="A95" s="281"/>
      <c r="B95" s="282"/>
      <c r="C95" s="268"/>
      <c r="D95" s="287"/>
      <c r="E95" s="287"/>
    </row>
    <row r="96" spans="1:5" ht="20.25">
      <c r="A96" s="281"/>
      <c r="B96" s="282"/>
      <c r="C96" s="282"/>
      <c r="D96" s="284"/>
      <c r="E96" s="284"/>
    </row>
    <row r="97" spans="3:5" ht="12.75">
      <c r="C97" s="270"/>
      <c r="D97" s="272"/>
      <c r="E97" s="272"/>
    </row>
    <row r="98" spans="3:5" ht="12.75">
      <c r="C98" s="270"/>
      <c r="D98" s="269"/>
      <c r="E98" s="269"/>
    </row>
    <row r="99" spans="3:5" ht="12.75">
      <c r="C99" s="270"/>
      <c r="D99" s="278"/>
      <c r="E99" s="278"/>
    </row>
    <row r="100" spans="3:5" ht="12.75">
      <c r="C100" s="270"/>
      <c r="D100" s="278"/>
      <c r="E100" s="278"/>
    </row>
    <row r="101" spans="4:5" ht="12.75">
      <c r="D101" s="278"/>
      <c r="E101" s="278"/>
    </row>
    <row r="102" spans="4:5" ht="12.75">
      <c r="D102" s="279"/>
      <c r="E102" s="279"/>
    </row>
    <row r="103" spans="4:5" ht="15">
      <c r="D103" s="280"/>
      <c r="E103" s="280"/>
    </row>
    <row r="105" spans="1:5" ht="12.75">
      <c r="A105" s="281"/>
      <c r="B105" s="282"/>
      <c r="C105" s="268"/>
      <c r="D105" s="283"/>
      <c r="E105" s="283"/>
    </row>
    <row r="106" spans="1:5" ht="20.25">
      <c r="A106" s="281"/>
      <c r="B106" s="282"/>
      <c r="C106" s="282"/>
      <c r="D106" s="284"/>
      <c r="E106" s="284"/>
    </row>
    <row r="107" spans="3:5" ht="12.75">
      <c r="C107" s="270"/>
      <c r="D107" s="272"/>
      <c r="E107" s="272"/>
    </row>
    <row r="108" spans="3:5" ht="12.75">
      <c r="C108" s="270"/>
      <c r="D108" s="269"/>
      <c r="E108" s="269"/>
    </row>
    <row r="109" spans="3:5" ht="12.75">
      <c r="C109" s="270"/>
      <c r="D109" s="269"/>
      <c r="E109" s="269"/>
    </row>
    <row r="110" spans="4:5" ht="12.75">
      <c r="D110" s="269"/>
      <c r="E110" s="269"/>
    </row>
    <row r="111" spans="4:5" ht="12.75">
      <c r="D111" s="278"/>
      <c r="E111" s="278"/>
    </row>
    <row r="112" spans="4:5" ht="12.75">
      <c r="D112" s="279"/>
      <c r="E112" s="279"/>
    </row>
    <row r="113" spans="4:5" ht="15">
      <c r="D113" s="280"/>
      <c r="E113" s="280"/>
    </row>
    <row r="115" spans="4:5" ht="27.75">
      <c r="D115" s="285"/>
      <c r="E115" s="285"/>
    </row>
    <row r="116" ht="20.25">
      <c r="C116" s="286"/>
    </row>
    <row r="117" spans="3:5" ht="20.25">
      <c r="C117" s="286"/>
      <c r="D117" s="289"/>
      <c r="E117" s="289"/>
    </row>
    <row r="118" spans="1:5" ht="12.75">
      <c r="A118" s="281"/>
      <c r="B118" s="282"/>
      <c r="C118" s="268"/>
      <c r="D118" s="287"/>
      <c r="E118" s="287"/>
    </row>
    <row r="119" spans="1:5" ht="20.25">
      <c r="A119" s="281"/>
      <c r="B119" s="282"/>
      <c r="C119" s="282"/>
      <c r="D119" s="284"/>
      <c r="E119" s="284"/>
    </row>
    <row r="120" spans="3:5" ht="12.75">
      <c r="C120" s="270"/>
      <c r="D120" s="272"/>
      <c r="E120" s="272"/>
    </row>
    <row r="121" spans="3:5" ht="12.75">
      <c r="C121" s="270"/>
      <c r="D121" s="269"/>
      <c r="E121" s="269"/>
    </row>
    <row r="122" spans="3:5" ht="12.75">
      <c r="C122" s="270"/>
      <c r="D122" s="278"/>
      <c r="E122" s="278"/>
    </row>
    <row r="123" spans="3:5" ht="12.75">
      <c r="C123" s="270"/>
      <c r="D123" s="278"/>
      <c r="E123" s="278"/>
    </row>
    <row r="124" spans="4:5" ht="12.75">
      <c r="D124" s="278"/>
      <c r="E124" s="278"/>
    </row>
    <row r="125" spans="4:5" ht="12.75">
      <c r="D125" s="279"/>
      <c r="E125" s="279"/>
    </row>
    <row r="126" spans="4:5" ht="15">
      <c r="D126" s="280"/>
      <c r="E126" s="280"/>
    </row>
    <row r="128" spans="1:5" ht="12.75">
      <c r="A128" s="281"/>
      <c r="B128" s="282"/>
      <c r="C128" s="268"/>
      <c r="D128" s="283"/>
      <c r="E128" s="283"/>
    </row>
    <row r="129" spans="1:5" ht="20.25">
      <c r="A129" s="281"/>
      <c r="B129" s="282"/>
      <c r="C129" s="282"/>
      <c r="D129" s="284"/>
      <c r="E129" s="284"/>
    </row>
    <row r="130" spans="3:5" ht="12.75">
      <c r="C130" s="270"/>
      <c r="D130" s="272"/>
      <c r="E130" s="272"/>
    </row>
    <row r="131" spans="3:5" ht="12.75">
      <c r="C131" s="270"/>
      <c r="D131" s="269"/>
      <c r="E131" s="269"/>
    </row>
    <row r="132" spans="3:5" ht="12.75">
      <c r="C132" s="270"/>
      <c r="D132" s="269"/>
      <c r="E132" s="269"/>
    </row>
    <row r="133" spans="4:5" ht="12.75">
      <c r="D133" s="269"/>
      <c r="E133" s="269"/>
    </row>
    <row r="134" spans="4:5" ht="12.75">
      <c r="D134" s="278"/>
      <c r="E134" s="278"/>
    </row>
    <row r="135" spans="4:5" ht="12.75">
      <c r="D135" s="279"/>
      <c r="E135" s="279"/>
    </row>
    <row r="136" spans="4:5" ht="15">
      <c r="D136" s="280"/>
      <c r="E136" s="280"/>
    </row>
    <row r="138" spans="4:5" ht="27.75">
      <c r="D138" s="285"/>
      <c r="E138" s="285"/>
    </row>
    <row r="139" spans="2:5" ht="20.25">
      <c r="B139" s="286"/>
      <c r="C139" s="286"/>
      <c r="D139" s="290"/>
      <c r="E139" s="290"/>
    </row>
    <row r="140" spans="1:5" ht="12.75">
      <c r="A140" s="281"/>
      <c r="B140" s="282"/>
      <c r="C140" s="268"/>
      <c r="D140" s="287"/>
      <c r="E140" s="287"/>
    </row>
    <row r="141" spans="1:5" ht="20.25">
      <c r="A141" s="281"/>
      <c r="B141" s="282"/>
      <c r="C141" s="282"/>
      <c r="D141" s="284"/>
      <c r="E141" s="284"/>
    </row>
    <row r="142" spans="3:5" ht="12.75">
      <c r="C142" s="270"/>
      <c r="D142" s="274"/>
      <c r="E142" s="274"/>
    </row>
    <row r="143" spans="3:5" ht="12.75">
      <c r="C143" s="270"/>
      <c r="D143" s="278"/>
      <c r="E143" s="278"/>
    </row>
    <row r="144" spans="3:5" ht="12.75">
      <c r="C144" s="270"/>
      <c r="D144" s="278"/>
      <c r="E144" s="278"/>
    </row>
    <row r="145" spans="3:5" ht="12.75">
      <c r="C145" s="270"/>
      <c r="D145" s="278"/>
      <c r="E145" s="278"/>
    </row>
    <row r="146" spans="3:5" ht="12.75">
      <c r="C146" s="270"/>
      <c r="D146" s="278"/>
      <c r="E146" s="278"/>
    </row>
    <row r="147" spans="4:5" ht="12.75">
      <c r="D147" s="278"/>
      <c r="E147" s="278"/>
    </row>
    <row r="148" spans="4:5" ht="12.75">
      <c r="D148" s="279"/>
      <c r="E148" s="279"/>
    </row>
    <row r="149" spans="4:5" ht="15">
      <c r="D149" s="280"/>
      <c r="E149" s="280"/>
    </row>
    <row r="151" spans="1:5" ht="12.75">
      <c r="A151" s="281"/>
      <c r="B151" s="282"/>
      <c r="C151" s="268"/>
      <c r="D151" s="283"/>
      <c r="E151" s="283"/>
    </row>
    <row r="152" spans="1:5" ht="20.25">
      <c r="A152" s="281"/>
      <c r="B152" s="282"/>
      <c r="C152" s="282"/>
      <c r="D152" s="284"/>
      <c r="E152" s="284"/>
    </row>
    <row r="153" spans="3:5" ht="12.75">
      <c r="C153" s="270"/>
      <c r="D153" s="274"/>
      <c r="E153" s="274"/>
    </row>
    <row r="154" spans="3:5" ht="12.75">
      <c r="C154" s="270"/>
      <c r="D154" s="274"/>
      <c r="E154" s="274"/>
    </row>
    <row r="155" spans="3:5" ht="12.75">
      <c r="C155" s="270"/>
      <c r="D155" s="275"/>
      <c r="E155" s="275"/>
    </row>
    <row r="156" spans="3:5" ht="12.75">
      <c r="C156" s="270"/>
      <c r="D156" s="275"/>
      <c r="E156" s="275"/>
    </row>
    <row r="157" spans="4:5" ht="12.75">
      <c r="D157" s="274"/>
      <c r="E157" s="274"/>
    </row>
    <row r="158" spans="4:5" ht="12.75">
      <c r="D158" s="275"/>
      <c r="E158" s="275"/>
    </row>
    <row r="159" spans="4:5" ht="12.75">
      <c r="D159" s="275"/>
      <c r="E159" s="275"/>
    </row>
    <row r="160" spans="4:5" ht="12.75">
      <c r="D160" s="275"/>
      <c r="E160" s="275"/>
    </row>
    <row r="161" spans="4:5" ht="12.75">
      <c r="D161" s="274"/>
      <c r="E161" s="274"/>
    </row>
    <row r="162" spans="4:5" ht="12.75">
      <c r="D162" s="275"/>
      <c r="E162" s="275"/>
    </row>
    <row r="163" spans="4:5" ht="12.75">
      <c r="D163" s="275"/>
      <c r="E163" s="275"/>
    </row>
    <row r="164" spans="4:5" ht="12.75">
      <c r="D164" s="274"/>
      <c r="E164" s="274"/>
    </row>
    <row r="165" spans="3:5" ht="12.75">
      <c r="C165" s="268"/>
      <c r="D165" s="269"/>
      <c r="E165" s="269"/>
    </row>
    <row r="166" spans="3:5" ht="12.75">
      <c r="C166" s="268"/>
      <c r="D166" s="269"/>
      <c r="E166" s="269"/>
    </row>
    <row r="167" spans="3:5" ht="12.75">
      <c r="C167" s="268"/>
      <c r="D167" s="269"/>
      <c r="E167" s="269"/>
    </row>
    <row r="168" spans="3:5" ht="12.75">
      <c r="C168" s="268"/>
      <c r="D168" s="269"/>
      <c r="E168" s="269"/>
    </row>
    <row r="169" spans="3:5" ht="12.75">
      <c r="C169" s="268"/>
      <c r="D169" s="275"/>
      <c r="E169" s="275"/>
    </row>
    <row r="170" spans="3:5" ht="12.75">
      <c r="C170" s="268"/>
      <c r="D170" s="269"/>
      <c r="E170" s="269"/>
    </row>
    <row r="171" spans="3:5" ht="12.75">
      <c r="C171" s="268"/>
      <c r="D171" s="291"/>
      <c r="E171" s="291"/>
    </row>
    <row r="172" spans="3:5" ht="12.75">
      <c r="C172" s="268"/>
      <c r="D172" s="269"/>
      <c r="E172" s="269"/>
    </row>
    <row r="173" spans="4:5" ht="12.75">
      <c r="D173" s="278"/>
      <c r="E173" s="278"/>
    </row>
    <row r="174" spans="4:5" ht="12.75">
      <c r="D174" s="279"/>
      <c r="E174" s="279"/>
    </row>
    <row r="175" spans="4:5" ht="15">
      <c r="D175" s="280"/>
      <c r="E175" s="280"/>
    </row>
  </sheetData>
  <mergeCells count="8">
    <mergeCell ref="A1:E1"/>
    <mergeCell ref="A2:E2"/>
    <mergeCell ref="A3:E3"/>
    <mergeCell ref="A4:E4"/>
    <mergeCell ref="A5:E5"/>
    <mergeCell ref="A6:C6"/>
    <mergeCell ref="D6:D7"/>
    <mergeCell ref="E6:E7"/>
  </mergeCells>
  <printOptions/>
  <pageMargins left="0.984251968503937" right="0.39" top="0.41" bottom="0.5905511811023623" header="0.19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="75" zoomScaleNormal="75" workbookViewId="0" topLeftCell="A7">
      <selection activeCell="H6" sqref="A1:H16384"/>
    </sheetView>
  </sheetViews>
  <sheetFormatPr defaultColWidth="9.00390625" defaultRowHeight="12.75"/>
  <cols>
    <col min="1" max="1" width="5.75390625" style="73" customWidth="1"/>
    <col min="2" max="2" width="8.375" style="74" customWidth="1"/>
    <col min="3" max="3" width="7.875" style="74" customWidth="1"/>
    <col min="4" max="4" width="70.75390625" style="0" customWidth="1"/>
    <col min="5" max="7" width="12.75390625" style="0" customWidth="1"/>
    <col min="8" max="8" width="12.75390625" style="1" customWidth="1"/>
    <col min="9" max="9" width="2.375" style="0" customWidth="1"/>
    <col min="10" max="10" width="2.75390625" style="0" customWidth="1"/>
  </cols>
  <sheetData>
    <row r="1" spans="4:8" ht="12.75">
      <c r="D1" s="304" t="s">
        <v>173</v>
      </c>
      <c r="E1" s="304"/>
      <c r="F1" s="304"/>
      <c r="G1" s="304"/>
      <c r="H1" s="305"/>
    </row>
    <row r="2" spans="4:8" ht="14.25">
      <c r="D2" s="306" t="str">
        <f>Dane!B1</f>
        <v>do Uchwały Nr XXX/215/2005</v>
      </c>
      <c r="E2" s="306"/>
      <c r="F2" s="306"/>
      <c r="G2" s="306"/>
      <c r="H2" s="307"/>
    </row>
    <row r="3" spans="4:8" ht="15">
      <c r="D3" s="308" t="s">
        <v>14</v>
      </c>
      <c r="E3" s="308"/>
      <c r="F3" s="308"/>
      <c r="G3" s="308"/>
      <c r="H3" s="309"/>
    </row>
    <row r="4" spans="4:8" ht="12.75">
      <c r="D4" s="304" t="str">
        <f>Dane!B2</f>
        <v>z dnia 28 listopada 2005 roku</v>
      </c>
      <c r="E4" s="304"/>
      <c r="F4" s="304"/>
      <c r="G4" s="304"/>
      <c r="H4" s="305"/>
    </row>
    <row r="5" spans="1:8" ht="18.75">
      <c r="A5" s="310" t="s">
        <v>81</v>
      </c>
      <c r="B5" s="311"/>
      <c r="C5" s="311"/>
      <c r="D5" s="311"/>
      <c r="E5" s="311"/>
      <c r="F5" s="311"/>
      <c r="G5" s="311"/>
      <c r="H5" s="311"/>
    </row>
    <row r="6" spans="1:8" ht="12.75" customHeight="1">
      <c r="A6" s="312" t="s">
        <v>1</v>
      </c>
      <c r="B6" s="313"/>
      <c r="C6" s="313"/>
      <c r="D6" s="314" t="s">
        <v>38</v>
      </c>
      <c r="E6" s="318" t="s">
        <v>127</v>
      </c>
      <c r="F6" s="316" t="s">
        <v>9</v>
      </c>
      <c r="G6" s="316" t="s">
        <v>10</v>
      </c>
      <c r="H6" s="316" t="s">
        <v>36</v>
      </c>
    </row>
    <row r="7" spans="1:8" ht="12.75" customHeight="1">
      <c r="A7" s="75" t="s">
        <v>3</v>
      </c>
      <c r="B7" s="76" t="s">
        <v>22</v>
      </c>
      <c r="C7" s="76" t="s">
        <v>7</v>
      </c>
      <c r="D7" s="315"/>
      <c r="E7" s="319"/>
      <c r="F7" s="317"/>
      <c r="G7" s="317"/>
      <c r="H7" s="317"/>
    </row>
    <row r="8" spans="1:8" ht="15">
      <c r="A8" s="179">
        <v>900</v>
      </c>
      <c r="B8" s="180"/>
      <c r="C8" s="181"/>
      <c r="D8" s="181" t="s">
        <v>39</v>
      </c>
      <c r="E8" s="198">
        <f>SUM(E9)</f>
        <v>200000</v>
      </c>
      <c r="F8" s="77">
        <f aca="true" t="shared" si="0" ref="F8:H9">SUM(F9)</f>
        <v>0</v>
      </c>
      <c r="G8" s="77">
        <f t="shared" si="0"/>
        <v>0</v>
      </c>
      <c r="H8" s="77">
        <f t="shared" si="0"/>
        <v>200000</v>
      </c>
    </row>
    <row r="9" spans="1:8" ht="15">
      <c r="A9" s="182"/>
      <c r="B9" s="183">
        <v>90011</v>
      </c>
      <c r="C9" s="184"/>
      <c r="D9" s="185" t="s">
        <v>71</v>
      </c>
      <c r="E9" s="199">
        <f>SUM(E10)</f>
        <v>200000</v>
      </c>
      <c r="F9" s="199">
        <f t="shared" si="0"/>
        <v>0</v>
      </c>
      <c r="G9" s="199">
        <f t="shared" si="0"/>
        <v>0</v>
      </c>
      <c r="H9" s="199">
        <f t="shared" si="0"/>
        <v>200000</v>
      </c>
    </row>
    <row r="10" spans="1:8" ht="12.75">
      <c r="A10" s="186"/>
      <c r="B10" s="187"/>
      <c r="C10" s="170" t="s">
        <v>72</v>
      </c>
      <c r="D10" s="246" t="s">
        <v>73</v>
      </c>
      <c r="E10" s="188">
        <v>200000</v>
      </c>
      <c r="F10" s="188"/>
      <c r="G10" s="188"/>
      <c r="H10" s="188">
        <f>E10-F10+G10</f>
        <v>200000</v>
      </c>
    </row>
    <row r="11" spans="1:8" ht="15">
      <c r="A11" s="186"/>
      <c r="B11" s="187"/>
      <c r="C11" s="187"/>
      <c r="D11" s="80" t="s">
        <v>41</v>
      </c>
      <c r="E11" s="81">
        <v>135000</v>
      </c>
      <c r="F11" s="81"/>
      <c r="G11" s="81"/>
      <c r="H11" s="81">
        <f>E11-F11+G11</f>
        <v>135000</v>
      </c>
    </row>
    <row r="12" spans="1:8" ht="15">
      <c r="A12" s="186"/>
      <c r="B12" s="187"/>
      <c r="C12" s="187"/>
      <c r="D12" s="189" t="s">
        <v>42</v>
      </c>
      <c r="E12" s="82">
        <f>SUM(E8+E11)</f>
        <v>335000</v>
      </c>
      <c r="F12" s="82">
        <f>SUM(F8+F11)</f>
        <v>0</v>
      </c>
      <c r="G12" s="82">
        <f>SUM(G8+G11)</f>
        <v>0</v>
      </c>
      <c r="H12" s="82">
        <f>SUM(H8+H11)</f>
        <v>335000</v>
      </c>
    </row>
    <row r="13" spans="1:8" ht="12.75" customHeight="1">
      <c r="A13" s="312" t="s">
        <v>1</v>
      </c>
      <c r="B13" s="313"/>
      <c r="C13" s="313"/>
      <c r="D13" s="314" t="s">
        <v>43</v>
      </c>
      <c r="E13" s="318" t="s">
        <v>127</v>
      </c>
      <c r="F13" s="316" t="s">
        <v>9</v>
      </c>
      <c r="G13" s="316" t="s">
        <v>10</v>
      </c>
      <c r="H13" s="316" t="s">
        <v>36</v>
      </c>
    </row>
    <row r="14" spans="1:8" ht="12.75" customHeight="1">
      <c r="A14" s="75" t="s">
        <v>3</v>
      </c>
      <c r="B14" s="76" t="s">
        <v>22</v>
      </c>
      <c r="C14" s="76" t="s">
        <v>7</v>
      </c>
      <c r="D14" s="315"/>
      <c r="E14" s="319"/>
      <c r="F14" s="317"/>
      <c r="G14" s="317"/>
      <c r="H14" s="317"/>
    </row>
    <row r="15" spans="1:8" ht="15">
      <c r="A15" s="190">
        <v>900</v>
      </c>
      <c r="B15" s="191"/>
      <c r="C15" s="192"/>
      <c r="D15" s="181" t="s">
        <v>39</v>
      </c>
      <c r="E15" s="198">
        <f>SUM(E16)</f>
        <v>265000</v>
      </c>
      <c r="F15" s="198">
        <f>SUM(F16)</f>
        <v>10000</v>
      </c>
      <c r="G15" s="198">
        <f>SUM(G16)</f>
        <v>10000</v>
      </c>
      <c r="H15" s="198">
        <f>SUM(H16)</f>
        <v>265000</v>
      </c>
    </row>
    <row r="16" spans="1:8" ht="15">
      <c r="A16" s="182"/>
      <c r="B16" s="183">
        <v>90011</v>
      </c>
      <c r="C16" s="193"/>
      <c r="D16" s="194" t="s">
        <v>71</v>
      </c>
      <c r="E16" s="199">
        <f>SUM(E17:E22)</f>
        <v>265000</v>
      </c>
      <c r="F16" s="199">
        <f>SUM(F17:F22)</f>
        <v>10000</v>
      </c>
      <c r="G16" s="199">
        <f>SUM(G17:G22)</f>
        <v>10000</v>
      </c>
      <c r="H16" s="199">
        <f>SUM(H17:H22)</f>
        <v>265000</v>
      </c>
    </row>
    <row r="17" spans="1:8" ht="12.75">
      <c r="A17" s="186"/>
      <c r="B17" s="187"/>
      <c r="C17" s="146">
        <v>4170</v>
      </c>
      <c r="D17" s="107" t="s">
        <v>101</v>
      </c>
      <c r="E17" s="188">
        <v>10000</v>
      </c>
      <c r="F17" s="188">
        <v>10000</v>
      </c>
      <c r="G17" s="188"/>
      <c r="H17" s="188">
        <f aca="true" t="shared" si="1" ref="H17:H22">E17-F17+G17</f>
        <v>0</v>
      </c>
    </row>
    <row r="18" spans="1:8" ht="12.75">
      <c r="A18" s="186"/>
      <c r="B18" s="187"/>
      <c r="C18" s="146">
        <v>4210</v>
      </c>
      <c r="D18" s="107" t="s">
        <v>55</v>
      </c>
      <c r="E18" s="188">
        <v>32000</v>
      </c>
      <c r="F18" s="188"/>
      <c r="G18" s="188"/>
      <c r="H18" s="188">
        <f t="shared" si="1"/>
        <v>32000</v>
      </c>
    </row>
    <row r="19" spans="1:8" ht="12.75">
      <c r="A19" s="186"/>
      <c r="B19" s="187"/>
      <c r="C19" s="146">
        <v>4300</v>
      </c>
      <c r="D19" s="107" t="s">
        <v>58</v>
      </c>
      <c r="E19" s="188">
        <v>158000</v>
      </c>
      <c r="F19" s="188"/>
      <c r="G19" s="188">
        <v>10000</v>
      </c>
      <c r="H19" s="188">
        <f t="shared" si="1"/>
        <v>168000</v>
      </c>
    </row>
    <row r="20" spans="1:8" ht="12.75">
      <c r="A20" s="186"/>
      <c r="B20" s="187"/>
      <c r="C20" s="146">
        <v>4430</v>
      </c>
      <c r="D20" s="107" t="s">
        <v>60</v>
      </c>
      <c r="E20" s="188">
        <v>1000</v>
      </c>
      <c r="F20" s="188"/>
      <c r="G20" s="188"/>
      <c r="H20" s="188">
        <f t="shared" si="1"/>
        <v>1000</v>
      </c>
    </row>
    <row r="21" spans="1:8" ht="12.75">
      <c r="A21" s="186"/>
      <c r="B21" s="187"/>
      <c r="C21" s="146">
        <v>6110</v>
      </c>
      <c r="D21" s="107" t="s">
        <v>74</v>
      </c>
      <c r="E21" s="188">
        <v>56000</v>
      </c>
      <c r="F21" s="145"/>
      <c r="G21" s="145"/>
      <c r="H21" s="188">
        <f>E21-F21+G21</f>
        <v>56000</v>
      </c>
    </row>
    <row r="22" spans="1:8" ht="12.75">
      <c r="A22" s="186"/>
      <c r="B22" s="187"/>
      <c r="C22" s="146">
        <v>6120</v>
      </c>
      <c r="D22" s="107" t="s">
        <v>134</v>
      </c>
      <c r="E22" s="188">
        <v>8000</v>
      </c>
      <c r="F22" s="145"/>
      <c r="G22" s="145"/>
      <c r="H22" s="188">
        <f t="shared" si="1"/>
        <v>8000</v>
      </c>
    </row>
    <row r="23" spans="1:8" ht="15">
      <c r="A23" s="186"/>
      <c r="B23" s="187"/>
      <c r="C23" s="187"/>
      <c r="D23" s="80" t="s">
        <v>44</v>
      </c>
      <c r="E23" s="81">
        <f>E12-E16</f>
        <v>70000</v>
      </c>
      <c r="F23" s="81"/>
      <c r="G23" s="81"/>
      <c r="H23" s="81">
        <f>H12-H16</f>
        <v>70000</v>
      </c>
    </row>
    <row r="24" spans="1:8" ht="15">
      <c r="A24" s="195"/>
      <c r="B24" s="196"/>
      <c r="C24" s="196"/>
      <c r="D24" s="189" t="s">
        <v>45</v>
      </c>
      <c r="E24" s="82">
        <f>SUM(E15+E23)</f>
        <v>335000</v>
      </c>
      <c r="F24" s="82">
        <f>SUM(F15+F23)</f>
        <v>10000</v>
      </c>
      <c r="G24" s="82">
        <f>SUM(G15+G23)</f>
        <v>10000</v>
      </c>
      <c r="H24" s="82">
        <f>SUM(H15+H23)</f>
        <v>335000</v>
      </c>
    </row>
    <row r="26" spans="2:8" ht="12.75">
      <c r="B26" s="83"/>
      <c r="C26" s="84"/>
      <c r="D26" s="85"/>
      <c r="E26" s="85"/>
      <c r="F26" s="85"/>
      <c r="G26" s="85"/>
      <c r="H26" s="86"/>
    </row>
    <row r="27" spans="2:8" ht="12.75">
      <c r="B27" s="83"/>
      <c r="C27" s="84"/>
      <c r="D27" s="85"/>
      <c r="E27" s="85"/>
      <c r="F27" s="85"/>
      <c r="G27" s="85"/>
      <c r="H27" s="86"/>
    </row>
    <row r="28" spans="2:8" ht="12.75">
      <c r="B28" s="83"/>
      <c r="C28" s="84"/>
      <c r="D28" s="85"/>
      <c r="E28" s="85"/>
      <c r="F28" s="85"/>
      <c r="G28" s="85"/>
      <c r="H28" s="86"/>
    </row>
    <row r="29" spans="2:8" ht="12.75">
      <c r="B29" s="83"/>
      <c r="C29" s="83"/>
      <c r="D29" s="85"/>
      <c r="E29" s="85"/>
      <c r="F29" s="85"/>
      <c r="G29" s="85"/>
      <c r="H29" s="86"/>
    </row>
    <row r="30" spans="2:8" ht="12.75">
      <c r="B30" s="83"/>
      <c r="C30" s="83"/>
      <c r="D30" s="87"/>
      <c r="E30" s="87"/>
      <c r="F30" s="87"/>
      <c r="G30" s="87"/>
      <c r="H30" s="88"/>
    </row>
    <row r="31" spans="2:8" ht="15">
      <c r="B31" s="83"/>
      <c r="C31" s="83"/>
      <c r="D31" s="89"/>
      <c r="E31" s="89"/>
      <c r="F31" s="89"/>
      <c r="G31" s="89"/>
      <c r="H31" s="90"/>
    </row>
    <row r="32" spans="2:3" ht="12.75">
      <c r="B32" s="83"/>
      <c r="C32" s="83"/>
    </row>
    <row r="33" spans="1:8" ht="12.75">
      <c r="A33" s="91"/>
      <c r="B33" s="83"/>
      <c r="C33" s="83"/>
      <c r="D33" s="92"/>
      <c r="E33" s="92"/>
      <c r="F33" s="92"/>
      <c r="G33" s="92"/>
      <c r="H33" s="93"/>
    </row>
    <row r="34" spans="1:8" ht="20.25">
      <c r="A34" s="91"/>
      <c r="B34" s="83"/>
      <c r="C34" s="83"/>
      <c r="D34" s="94"/>
      <c r="E34" s="94"/>
      <c r="F34" s="94"/>
      <c r="G34" s="94"/>
      <c r="H34" s="95"/>
    </row>
    <row r="35" spans="2:8" ht="12.75">
      <c r="B35" s="83"/>
      <c r="C35" s="84"/>
      <c r="D35" s="96"/>
      <c r="E35" s="96"/>
      <c r="F35" s="96"/>
      <c r="G35" s="96"/>
      <c r="H35" s="97"/>
    </row>
    <row r="36" spans="2:8" ht="12.75">
      <c r="B36" s="83"/>
      <c r="C36" s="84"/>
      <c r="D36" s="85"/>
      <c r="E36" s="85"/>
      <c r="F36" s="85"/>
      <c r="G36" s="85"/>
      <c r="H36" s="86"/>
    </row>
    <row r="37" spans="2:8" ht="12.75">
      <c r="B37" s="83"/>
      <c r="C37" s="84"/>
      <c r="D37" s="85"/>
      <c r="E37" s="85"/>
      <c r="F37" s="85"/>
      <c r="G37" s="85"/>
      <c r="H37" s="86"/>
    </row>
    <row r="38" spans="2:8" ht="12.75">
      <c r="B38" s="83"/>
      <c r="C38" s="83"/>
      <c r="D38" s="85"/>
      <c r="E38" s="85"/>
      <c r="F38" s="85"/>
      <c r="G38" s="85"/>
      <c r="H38" s="86"/>
    </row>
    <row r="39" spans="2:8" ht="12.75">
      <c r="B39" s="83"/>
      <c r="C39" s="83"/>
      <c r="D39" s="85"/>
      <c r="E39" s="85"/>
      <c r="F39" s="85"/>
      <c r="G39" s="85"/>
      <c r="H39" s="86"/>
    </row>
    <row r="40" spans="2:8" ht="12.75">
      <c r="B40" s="83"/>
      <c r="C40" s="83"/>
      <c r="D40" s="87"/>
      <c r="E40" s="87"/>
      <c r="F40" s="87"/>
      <c r="G40" s="87"/>
      <c r="H40" s="88"/>
    </row>
    <row r="41" spans="2:8" ht="15">
      <c r="B41" s="83"/>
      <c r="C41" s="83"/>
      <c r="D41" s="89"/>
      <c r="E41" s="89"/>
      <c r="F41" s="89"/>
      <c r="G41" s="89"/>
      <c r="H41" s="90"/>
    </row>
    <row r="42" spans="2:3" ht="12.75">
      <c r="B42" s="83"/>
      <c r="C42" s="83"/>
    </row>
    <row r="43" spans="2:8" ht="27.75">
      <c r="B43" s="83"/>
      <c r="C43" s="83"/>
      <c r="D43" s="98"/>
      <c r="E43" s="98"/>
      <c r="F43" s="98"/>
      <c r="G43" s="98"/>
      <c r="H43" s="99"/>
    </row>
    <row r="44" spans="2:3" ht="12.75">
      <c r="B44" s="83"/>
      <c r="C44" s="83"/>
    </row>
    <row r="45" spans="1:8" ht="12.75">
      <c r="A45" s="91"/>
      <c r="B45" s="83"/>
      <c r="C45" s="83"/>
      <c r="D45" s="100"/>
      <c r="E45" s="100"/>
      <c r="F45" s="100"/>
      <c r="G45" s="100"/>
      <c r="H45" s="101"/>
    </row>
    <row r="46" spans="1:8" ht="20.25">
      <c r="A46" s="91"/>
      <c r="B46" s="83"/>
      <c r="C46" s="83"/>
      <c r="D46" s="94"/>
      <c r="E46" s="94"/>
      <c r="F46" s="94"/>
      <c r="G46" s="94"/>
      <c r="H46" s="95"/>
    </row>
    <row r="47" spans="2:8" ht="12.75">
      <c r="B47" s="83"/>
      <c r="C47" s="84"/>
      <c r="D47" s="96"/>
      <c r="E47" s="96"/>
      <c r="F47" s="96"/>
      <c r="G47" s="96"/>
      <c r="H47" s="97"/>
    </row>
    <row r="48" spans="2:8" ht="12.75">
      <c r="B48" s="83"/>
      <c r="C48" s="84"/>
      <c r="D48" s="85"/>
      <c r="E48" s="85"/>
      <c r="F48" s="85"/>
      <c r="G48" s="85"/>
      <c r="H48" s="86"/>
    </row>
    <row r="49" spans="2:8" ht="12.75">
      <c r="B49" s="83"/>
      <c r="C49" s="84"/>
      <c r="D49" s="85"/>
      <c r="E49" s="85"/>
      <c r="F49" s="85"/>
      <c r="G49" s="85"/>
      <c r="H49" s="86"/>
    </row>
    <row r="50" spans="2:8" ht="12.75">
      <c r="B50" s="83"/>
      <c r="C50" s="84"/>
      <c r="D50" s="85"/>
      <c r="E50" s="85"/>
      <c r="F50" s="85"/>
      <c r="G50" s="85"/>
      <c r="H50" s="86"/>
    </row>
    <row r="51" spans="2:8" ht="12.75">
      <c r="B51" s="83"/>
      <c r="C51" s="83"/>
      <c r="D51" s="85"/>
      <c r="E51" s="85"/>
      <c r="F51" s="85"/>
      <c r="G51" s="85"/>
      <c r="H51" s="86"/>
    </row>
    <row r="52" spans="2:8" ht="12.75">
      <c r="B52" s="83"/>
      <c r="C52" s="83"/>
      <c r="D52" s="87"/>
      <c r="E52" s="87"/>
      <c r="F52" s="87"/>
      <c r="G52" s="87"/>
      <c r="H52" s="88"/>
    </row>
    <row r="53" spans="2:8" ht="15">
      <c r="B53" s="83"/>
      <c r="C53" s="83"/>
      <c r="D53" s="89"/>
      <c r="E53" s="89"/>
      <c r="F53" s="89"/>
      <c r="G53" s="89"/>
      <c r="H53" s="90"/>
    </row>
    <row r="54" spans="2:3" ht="12.75">
      <c r="B54" s="83"/>
      <c r="C54" s="83"/>
    </row>
    <row r="55" spans="1:8" ht="12.75">
      <c r="A55" s="91"/>
      <c r="B55" s="83"/>
      <c r="C55" s="83"/>
      <c r="D55" s="92"/>
      <c r="E55" s="92"/>
      <c r="F55" s="92"/>
      <c r="G55" s="92"/>
      <c r="H55" s="93"/>
    </row>
    <row r="56" spans="1:8" ht="20.25">
      <c r="A56" s="91"/>
      <c r="B56" s="83"/>
      <c r="C56" s="83"/>
      <c r="D56" s="94"/>
      <c r="E56" s="94"/>
      <c r="F56" s="94"/>
      <c r="G56" s="94"/>
      <c r="H56" s="95"/>
    </row>
    <row r="57" spans="2:8" ht="12.75">
      <c r="B57" s="83"/>
      <c r="C57" s="84"/>
      <c r="D57" s="96"/>
      <c r="E57" s="96"/>
      <c r="F57" s="96"/>
      <c r="G57" s="96"/>
      <c r="H57" s="97"/>
    </row>
    <row r="58" spans="2:8" ht="12.75">
      <c r="B58" s="83"/>
      <c r="C58" s="84"/>
      <c r="D58" s="85"/>
      <c r="E58" s="85"/>
      <c r="F58" s="85"/>
      <c r="G58" s="85"/>
      <c r="H58" s="86"/>
    </row>
    <row r="59" spans="2:8" ht="12.75">
      <c r="B59" s="83"/>
      <c r="C59" s="84"/>
      <c r="D59" s="85"/>
      <c r="E59" s="85"/>
      <c r="F59" s="85"/>
      <c r="G59" s="85"/>
      <c r="H59" s="86"/>
    </row>
    <row r="60" spans="2:8" ht="12.75">
      <c r="B60" s="83"/>
      <c r="C60" s="83"/>
      <c r="D60" s="85"/>
      <c r="E60" s="85"/>
      <c r="F60" s="85"/>
      <c r="G60" s="85"/>
      <c r="H60" s="86"/>
    </row>
    <row r="61" spans="4:8" ht="12.75">
      <c r="D61" s="85"/>
      <c r="E61" s="85"/>
      <c r="F61" s="85"/>
      <c r="G61" s="85"/>
      <c r="H61" s="86"/>
    </row>
    <row r="62" spans="4:8" ht="12.75">
      <c r="D62" s="87"/>
      <c r="E62" s="87"/>
      <c r="F62" s="87"/>
      <c r="G62" s="87"/>
      <c r="H62" s="88"/>
    </row>
    <row r="63" spans="4:8" ht="15">
      <c r="D63" s="89"/>
      <c r="E63" s="89"/>
      <c r="F63" s="89"/>
      <c r="G63" s="89"/>
      <c r="H63" s="90"/>
    </row>
    <row r="65" spans="4:8" ht="27.75">
      <c r="D65" s="98"/>
      <c r="E65" s="98"/>
      <c r="F65" s="98"/>
      <c r="G65" s="98"/>
      <c r="H65" s="99"/>
    </row>
    <row r="66" spans="2:8" ht="20.25">
      <c r="B66" s="102"/>
      <c r="C66" s="102"/>
      <c r="D66" s="103"/>
      <c r="E66" s="103"/>
      <c r="F66" s="103"/>
      <c r="G66" s="103"/>
      <c r="H66" s="104"/>
    </row>
    <row r="67" spans="2:8" ht="20.25">
      <c r="B67" s="102"/>
      <c r="C67" s="102"/>
      <c r="D67" s="94"/>
      <c r="E67" s="94"/>
      <c r="F67" s="94"/>
      <c r="G67" s="94"/>
      <c r="H67" s="95"/>
    </row>
    <row r="68" spans="1:8" ht="12.75">
      <c r="A68" s="91"/>
      <c r="B68" s="105"/>
      <c r="C68" s="83"/>
      <c r="D68" s="100"/>
      <c r="E68" s="100"/>
      <c r="F68" s="100"/>
      <c r="G68" s="100"/>
      <c r="H68" s="101"/>
    </row>
    <row r="69" spans="1:8" ht="20.25">
      <c r="A69" s="91"/>
      <c r="B69" s="105"/>
      <c r="C69" s="105"/>
      <c r="D69" s="94"/>
      <c r="E69" s="94"/>
      <c r="F69" s="94"/>
      <c r="G69" s="94"/>
      <c r="H69" s="95"/>
    </row>
    <row r="70" spans="3:8" ht="12.75">
      <c r="C70" s="106"/>
      <c r="D70" s="85"/>
      <c r="E70" s="85"/>
      <c r="F70" s="85"/>
      <c r="G70" s="85"/>
      <c r="H70" s="86"/>
    </row>
    <row r="71" spans="3:8" ht="12.75">
      <c r="C71" s="106"/>
      <c r="D71" s="85"/>
      <c r="E71" s="85"/>
      <c r="F71" s="85"/>
      <c r="G71" s="85"/>
      <c r="H71" s="86"/>
    </row>
    <row r="72" spans="3:8" ht="12.75">
      <c r="C72" s="106"/>
      <c r="D72" s="85"/>
      <c r="E72" s="85"/>
      <c r="F72" s="85"/>
      <c r="G72" s="85"/>
      <c r="H72" s="86"/>
    </row>
    <row r="73" spans="3:8" ht="12.75">
      <c r="C73" s="106"/>
      <c r="D73" s="85"/>
      <c r="E73" s="85"/>
      <c r="F73" s="85"/>
      <c r="G73" s="85"/>
      <c r="H73" s="86"/>
    </row>
    <row r="74" spans="4:8" ht="12.75">
      <c r="D74" s="85"/>
      <c r="E74" s="85"/>
      <c r="F74" s="85"/>
      <c r="G74" s="85"/>
      <c r="H74" s="86"/>
    </row>
    <row r="75" spans="4:8" ht="12.75">
      <c r="D75" s="87"/>
      <c r="E75" s="87"/>
      <c r="F75" s="87"/>
      <c r="G75" s="87"/>
      <c r="H75" s="88"/>
    </row>
    <row r="76" spans="4:8" ht="15">
      <c r="D76" s="89"/>
      <c r="E76" s="89"/>
      <c r="F76" s="89"/>
      <c r="G76" s="89"/>
      <c r="H76" s="90"/>
    </row>
    <row r="78" spans="1:8" ht="12.75">
      <c r="A78" s="91"/>
      <c r="B78" s="105"/>
      <c r="C78" s="83"/>
      <c r="D78" s="92"/>
      <c r="E78" s="92"/>
      <c r="F78" s="92"/>
      <c r="G78" s="92"/>
      <c r="H78" s="93"/>
    </row>
    <row r="79" spans="1:8" ht="20.25">
      <c r="A79" s="91"/>
      <c r="B79" s="105"/>
      <c r="C79" s="105"/>
      <c r="D79" s="94"/>
      <c r="E79" s="94"/>
      <c r="F79" s="94"/>
      <c r="G79" s="94"/>
      <c r="H79" s="95"/>
    </row>
    <row r="80" spans="3:8" ht="12.75">
      <c r="C80" s="106"/>
      <c r="D80" s="96"/>
      <c r="E80" s="96"/>
      <c r="F80" s="96"/>
      <c r="G80" s="96"/>
      <c r="H80" s="97"/>
    </row>
    <row r="81" spans="3:8" ht="12.75">
      <c r="C81" s="106"/>
      <c r="D81" s="85"/>
      <c r="E81" s="85"/>
      <c r="F81" s="85"/>
      <c r="G81" s="85"/>
      <c r="H81" s="86"/>
    </row>
    <row r="82" spans="3:8" ht="12.75">
      <c r="C82" s="106"/>
      <c r="D82" s="85"/>
      <c r="E82" s="85"/>
      <c r="F82" s="85"/>
      <c r="G82" s="85"/>
      <c r="H82" s="86"/>
    </row>
    <row r="83" spans="4:8" ht="12.75">
      <c r="D83" s="85"/>
      <c r="E83" s="85"/>
      <c r="F83" s="85"/>
      <c r="G83" s="85"/>
      <c r="H83" s="86"/>
    </row>
    <row r="84" spans="4:8" ht="12.75">
      <c r="D84" s="85"/>
      <c r="E84" s="85"/>
      <c r="F84" s="85"/>
      <c r="G84" s="85"/>
      <c r="H84" s="86"/>
    </row>
    <row r="85" spans="4:8" ht="12.75">
      <c r="D85" s="87"/>
      <c r="E85" s="87"/>
      <c r="F85" s="87"/>
      <c r="G85" s="87"/>
      <c r="H85" s="88"/>
    </row>
    <row r="86" spans="4:8" ht="15">
      <c r="D86" s="89"/>
      <c r="E86" s="89"/>
      <c r="F86" s="89"/>
      <c r="G86" s="89"/>
      <c r="H86" s="90"/>
    </row>
  </sheetData>
  <mergeCells count="17">
    <mergeCell ref="A13:C13"/>
    <mergeCell ref="D13:D14"/>
    <mergeCell ref="H13:H14"/>
    <mergeCell ref="E6:E7"/>
    <mergeCell ref="F6:F7"/>
    <mergeCell ref="G6:G7"/>
    <mergeCell ref="E13:E14"/>
    <mergeCell ref="F13:F14"/>
    <mergeCell ref="G13:G14"/>
    <mergeCell ref="A5:H5"/>
    <mergeCell ref="A6:C6"/>
    <mergeCell ref="D6:D7"/>
    <mergeCell ref="H6:H7"/>
    <mergeCell ref="D1:H1"/>
    <mergeCell ref="D2:H2"/>
    <mergeCell ref="D3:H3"/>
    <mergeCell ref="D4:H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workbookViewId="0" topLeftCell="A1">
      <selection activeCell="B1" sqref="B1:L1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5.875" style="4" customWidth="1"/>
    <col min="5" max="5" width="6.875" style="112" customWidth="1"/>
    <col min="6" max="6" width="11.125" style="4" customWidth="1"/>
    <col min="7" max="7" width="11.00390625" style="4" customWidth="1"/>
    <col min="8" max="8" width="11.375" style="4" customWidth="1"/>
    <col min="9" max="9" width="12.00390625" style="4" customWidth="1"/>
    <col min="10" max="11" width="10.00390625" style="4" customWidth="1"/>
    <col min="12" max="12" width="10.25390625" style="4" customWidth="1"/>
  </cols>
  <sheetData>
    <row r="1" spans="2:12" ht="18.75">
      <c r="B1" s="325" t="s">
        <v>142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s="200" customFormat="1" ht="8.25">
      <c r="A2" s="113"/>
      <c r="B2" s="113"/>
      <c r="C2" s="113"/>
      <c r="D2" s="113"/>
      <c r="E2" s="114"/>
      <c r="F2" s="113"/>
      <c r="G2" s="113"/>
      <c r="H2" s="113"/>
      <c r="I2" s="113"/>
      <c r="J2" s="113"/>
      <c r="K2" s="113"/>
      <c r="L2" s="113"/>
    </row>
    <row r="3" spans="1:12" ht="16.5" customHeight="1">
      <c r="A3" s="326" t="s">
        <v>1</v>
      </c>
      <c r="B3" s="327"/>
      <c r="C3" s="327"/>
      <c r="D3" s="328" t="s">
        <v>20</v>
      </c>
      <c r="E3" s="152" t="s">
        <v>103</v>
      </c>
      <c r="F3" s="329" t="s">
        <v>105</v>
      </c>
      <c r="G3" s="330" t="s">
        <v>137</v>
      </c>
      <c r="H3" s="329" t="s">
        <v>107</v>
      </c>
      <c r="I3" s="331" t="s">
        <v>138</v>
      </c>
      <c r="J3" s="332"/>
      <c r="K3" s="332"/>
      <c r="L3" s="333"/>
    </row>
    <row r="4" spans="1:12" ht="22.5">
      <c r="A4" s="155" t="s">
        <v>3</v>
      </c>
      <c r="B4" s="155" t="s">
        <v>22</v>
      </c>
      <c r="C4" s="155" t="s">
        <v>7</v>
      </c>
      <c r="D4" s="328"/>
      <c r="E4" s="156" t="s">
        <v>23</v>
      </c>
      <c r="F4" s="329"/>
      <c r="G4" s="330"/>
      <c r="H4" s="329"/>
      <c r="I4" s="157" t="s">
        <v>109</v>
      </c>
      <c r="J4" s="157" t="s">
        <v>110</v>
      </c>
      <c r="K4" s="157" t="s">
        <v>139</v>
      </c>
      <c r="L4" s="157" t="s">
        <v>111</v>
      </c>
    </row>
    <row r="5" spans="1:12" ht="12.75">
      <c r="A5" s="151">
        <v>1</v>
      </c>
      <c r="B5" s="151">
        <v>2</v>
      </c>
      <c r="C5" s="151">
        <v>3</v>
      </c>
      <c r="D5" s="151">
        <v>4</v>
      </c>
      <c r="E5" s="151">
        <v>5</v>
      </c>
      <c r="F5" s="151">
        <v>7</v>
      </c>
      <c r="G5" s="151">
        <v>8</v>
      </c>
      <c r="H5" s="151">
        <v>9</v>
      </c>
      <c r="I5" s="28">
        <v>10</v>
      </c>
      <c r="J5" s="28">
        <v>11</v>
      </c>
      <c r="K5" s="28">
        <v>12</v>
      </c>
      <c r="L5" s="28">
        <v>13</v>
      </c>
    </row>
    <row r="6" spans="1:12" ht="18">
      <c r="A6" s="158"/>
      <c r="B6" s="320" t="s">
        <v>24</v>
      </c>
      <c r="C6" s="321"/>
      <c r="D6" s="321"/>
      <c r="E6" s="159"/>
      <c r="F6" s="160">
        <f aca="true" t="shared" si="0" ref="F6:L6">SUM(F7+F18)</f>
        <v>301000</v>
      </c>
      <c r="G6" s="160">
        <f t="shared" si="0"/>
        <v>140000</v>
      </c>
      <c r="H6" s="160">
        <f t="shared" si="0"/>
        <v>161000</v>
      </c>
      <c r="I6" s="161">
        <f t="shared" si="0"/>
        <v>140000</v>
      </c>
      <c r="J6" s="161">
        <f t="shared" si="0"/>
        <v>0</v>
      </c>
      <c r="K6" s="161">
        <f t="shared" si="0"/>
        <v>0</v>
      </c>
      <c r="L6" s="161">
        <f t="shared" si="0"/>
        <v>0</v>
      </c>
    </row>
    <row r="7" spans="1:12" ht="20.25">
      <c r="A7" s="162" t="s">
        <v>25</v>
      </c>
      <c r="B7" s="322" t="s">
        <v>26</v>
      </c>
      <c r="C7" s="323"/>
      <c r="D7" s="323"/>
      <c r="E7" s="324"/>
      <c r="F7" s="144">
        <f aca="true" t="shared" si="1" ref="F7:L7">SUM(F8:F17)</f>
        <v>101000</v>
      </c>
      <c r="G7" s="144">
        <f t="shared" si="1"/>
        <v>101000</v>
      </c>
      <c r="H7" s="144">
        <f t="shared" si="1"/>
        <v>0</v>
      </c>
      <c r="I7" s="163">
        <f t="shared" si="1"/>
        <v>101000</v>
      </c>
      <c r="J7" s="163">
        <f t="shared" si="1"/>
        <v>0</v>
      </c>
      <c r="K7" s="163">
        <f t="shared" si="1"/>
        <v>0</v>
      </c>
      <c r="L7" s="163">
        <f t="shared" si="1"/>
        <v>0</v>
      </c>
    </row>
    <row r="8" spans="1:12" ht="12.75">
      <c r="A8" s="130">
        <v>900</v>
      </c>
      <c r="B8" s="130">
        <v>90017</v>
      </c>
      <c r="C8" s="131">
        <v>6070</v>
      </c>
      <c r="D8" s="197" t="s">
        <v>140</v>
      </c>
      <c r="E8" s="154">
        <v>2005</v>
      </c>
      <c r="F8" s="148">
        <v>101000</v>
      </c>
      <c r="G8" s="118">
        <v>101000</v>
      </c>
      <c r="H8" s="148">
        <f aca="true" t="shared" si="2" ref="H8:H17">F8-G8</f>
        <v>0</v>
      </c>
      <c r="I8" s="164">
        <f aca="true" t="shared" si="3" ref="I8:I17">G8-J8-K8-L8</f>
        <v>101000</v>
      </c>
      <c r="J8" s="164">
        <v>0</v>
      </c>
      <c r="K8" s="164">
        <v>0</v>
      </c>
      <c r="L8" s="164">
        <v>0</v>
      </c>
    </row>
    <row r="9" spans="1:12" ht="12.75" hidden="1">
      <c r="A9" s="130"/>
      <c r="B9" s="130"/>
      <c r="C9" s="131"/>
      <c r="D9" s="150"/>
      <c r="E9" s="153"/>
      <c r="F9" s="148"/>
      <c r="G9" s="118"/>
      <c r="H9" s="148">
        <f t="shared" si="2"/>
        <v>0</v>
      </c>
      <c r="I9" s="164">
        <f t="shared" si="3"/>
        <v>0</v>
      </c>
      <c r="J9" s="164">
        <v>0</v>
      </c>
      <c r="K9" s="164">
        <v>0</v>
      </c>
      <c r="L9" s="164">
        <v>0</v>
      </c>
    </row>
    <row r="10" spans="1:12" ht="12.75" hidden="1">
      <c r="A10" s="130"/>
      <c r="B10" s="130"/>
      <c r="C10" s="131"/>
      <c r="D10" s="150"/>
      <c r="E10" s="153"/>
      <c r="F10" s="148"/>
      <c r="G10" s="118"/>
      <c r="H10" s="148">
        <f t="shared" si="2"/>
        <v>0</v>
      </c>
      <c r="I10" s="164">
        <f t="shared" si="3"/>
        <v>0</v>
      </c>
      <c r="J10" s="164">
        <v>0</v>
      </c>
      <c r="K10" s="164">
        <v>0</v>
      </c>
      <c r="L10" s="164">
        <v>0</v>
      </c>
    </row>
    <row r="11" spans="1:12" ht="12.75" hidden="1">
      <c r="A11" s="130"/>
      <c r="B11" s="130"/>
      <c r="C11" s="131"/>
      <c r="D11" s="150"/>
      <c r="E11" s="153"/>
      <c r="F11" s="148"/>
      <c r="G11" s="118"/>
      <c r="H11" s="148">
        <f t="shared" si="2"/>
        <v>0</v>
      </c>
      <c r="I11" s="164">
        <f t="shared" si="3"/>
        <v>0</v>
      </c>
      <c r="J11" s="164">
        <v>0</v>
      </c>
      <c r="K11" s="164">
        <v>0</v>
      </c>
      <c r="L11" s="164">
        <v>0</v>
      </c>
    </row>
    <row r="12" spans="1:12" ht="12.75" hidden="1">
      <c r="A12" s="130"/>
      <c r="B12" s="130"/>
      <c r="C12" s="131"/>
      <c r="D12" s="150"/>
      <c r="E12" s="153"/>
      <c r="F12" s="148"/>
      <c r="G12" s="118"/>
      <c r="H12" s="148">
        <f t="shared" si="2"/>
        <v>0</v>
      </c>
      <c r="I12" s="164">
        <f t="shared" si="3"/>
        <v>0</v>
      </c>
      <c r="J12" s="164">
        <v>0</v>
      </c>
      <c r="K12" s="164">
        <v>0</v>
      </c>
      <c r="L12" s="164">
        <v>0</v>
      </c>
    </row>
    <row r="13" spans="1:12" ht="12.75" hidden="1">
      <c r="A13" s="131"/>
      <c r="B13" s="131"/>
      <c r="C13" s="131"/>
      <c r="D13" s="150"/>
      <c r="E13" s="154"/>
      <c r="F13" s="148"/>
      <c r="G13" s="118"/>
      <c r="H13" s="148">
        <f t="shared" si="2"/>
        <v>0</v>
      </c>
      <c r="I13" s="164">
        <f t="shared" si="3"/>
        <v>0</v>
      </c>
      <c r="J13" s="164">
        <v>0</v>
      </c>
      <c r="K13" s="164">
        <v>0</v>
      </c>
      <c r="L13" s="164">
        <v>0</v>
      </c>
    </row>
    <row r="14" spans="1:12" ht="12.75" hidden="1">
      <c r="A14" s="130"/>
      <c r="B14" s="130"/>
      <c r="C14" s="131"/>
      <c r="D14" s="150"/>
      <c r="E14" s="154"/>
      <c r="F14" s="148"/>
      <c r="G14" s="118"/>
      <c r="H14" s="148">
        <f t="shared" si="2"/>
        <v>0</v>
      </c>
      <c r="I14" s="164">
        <f t="shared" si="3"/>
        <v>0</v>
      </c>
      <c r="J14" s="164">
        <v>0</v>
      </c>
      <c r="K14" s="164">
        <v>0</v>
      </c>
      <c r="L14" s="164">
        <v>0</v>
      </c>
    </row>
    <row r="15" spans="1:12" ht="12.75" hidden="1">
      <c r="A15" s="131"/>
      <c r="B15" s="131"/>
      <c r="C15" s="131"/>
      <c r="D15" s="150"/>
      <c r="E15" s="154"/>
      <c r="F15" s="148"/>
      <c r="G15" s="118"/>
      <c r="H15" s="148">
        <f t="shared" si="2"/>
        <v>0</v>
      </c>
      <c r="I15" s="164">
        <f t="shared" si="3"/>
        <v>0</v>
      </c>
      <c r="J15" s="164">
        <v>0</v>
      </c>
      <c r="K15" s="164">
        <v>0</v>
      </c>
      <c r="L15" s="164">
        <v>0</v>
      </c>
    </row>
    <row r="16" spans="1:12" ht="12.75" hidden="1">
      <c r="A16" s="131"/>
      <c r="B16" s="131"/>
      <c r="C16" s="131"/>
      <c r="D16" s="150"/>
      <c r="E16" s="154"/>
      <c r="F16" s="148"/>
      <c r="G16" s="118"/>
      <c r="H16" s="148">
        <f t="shared" si="2"/>
        <v>0</v>
      </c>
      <c r="I16" s="164">
        <f t="shared" si="3"/>
        <v>0</v>
      </c>
      <c r="J16" s="164">
        <v>0</v>
      </c>
      <c r="K16" s="164">
        <v>0</v>
      </c>
      <c r="L16" s="164">
        <v>0</v>
      </c>
    </row>
    <row r="17" spans="1:12" ht="12.75" hidden="1">
      <c r="A17" s="131"/>
      <c r="B17" s="131"/>
      <c r="C17" s="131"/>
      <c r="D17" s="150"/>
      <c r="E17" s="154"/>
      <c r="F17" s="148"/>
      <c r="G17" s="118"/>
      <c r="H17" s="148">
        <f t="shared" si="2"/>
        <v>0</v>
      </c>
      <c r="I17" s="164">
        <f t="shared" si="3"/>
        <v>0</v>
      </c>
      <c r="J17" s="164">
        <v>0</v>
      </c>
      <c r="K17" s="164">
        <v>0</v>
      </c>
      <c r="L17" s="164">
        <v>0</v>
      </c>
    </row>
    <row r="18" spans="1:12" ht="20.25">
      <c r="A18" s="162" t="s">
        <v>12</v>
      </c>
      <c r="B18" s="322" t="s">
        <v>27</v>
      </c>
      <c r="C18" s="323"/>
      <c r="D18" s="323"/>
      <c r="E18" s="324"/>
      <c r="F18" s="144">
        <f aca="true" t="shared" si="4" ref="F18:L18">SUM(F19:F31)</f>
        <v>200000</v>
      </c>
      <c r="G18" s="208">
        <f t="shared" si="4"/>
        <v>39000</v>
      </c>
      <c r="H18" s="144">
        <f t="shared" si="4"/>
        <v>161000</v>
      </c>
      <c r="I18" s="163">
        <f t="shared" si="4"/>
        <v>39000</v>
      </c>
      <c r="J18" s="163">
        <f t="shared" si="4"/>
        <v>0</v>
      </c>
      <c r="K18" s="163">
        <f t="shared" si="4"/>
        <v>0</v>
      </c>
      <c r="L18" s="163">
        <f t="shared" si="4"/>
        <v>0</v>
      </c>
    </row>
    <row r="19" spans="1:12" ht="24">
      <c r="A19" s="130">
        <v>900</v>
      </c>
      <c r="B19" s="130">
        <v>90017</v>
      </c>
      <c r="C19" s="131">
        <v>6070</v>
      </c>
      <c r="D19" s="197" t="s">
        <v>141</v>
      </c>
      <c r="E19" s="153" t="s">
        <v>118</v>
      </c>
      <c r="F19" s="148">
        <v>200000</v>
      </c>
      <c r="G19" s="118">
        <v>39000</v>
      </c>
      <c r="H19" s="148">
        <f aca="true" t="shared" si="5" ref="H19:H31">F19-G19</f>
        <v>161000</v>
      </c>
      <c r="I19" s="164">
        <f aca="true" t="shared" si="6" ref="I19:I31">G19-J19-K19-L19</f>
        <v>39000</v>
      </c>
      <c r="J19" s="164">
        <v>0</v>
      </c>
      <c r="K19" s="164">
        <v>0</v>
      </c>
      <c r="L19" s="164">
        <v>0</v>
      </c>
    </row>
    <row r="20" spans="1:12" ht="12.75" hidden="1">
      <c r="A20" s="130"/>
      <c r="B20" s="130"/>
      <c r="C20" s="131"/>
      <c r="D20" s="197"/>
      <c r="E20" s="153"/>
      <c r="F20" s="148"/>
      <c r="G20" s="148"/>
      <c r="H20" s="148">
        <f t="shared" si="5"/>
        <v>0</v>
      </c>
      <c r="I20" s="164">
        <f t="shared" si="6"/>
        <v>0</v>
      </c>
      <c r="J20" s="164">
        <v>0</v>
      </c>
      <c r="K20" s="164">
        <v>0</v>
      </c>
      <c r="L20" s="164">
        <v>0</v>
      </c>
    </row>
    <row r="21" spans="1:12" ht="12.75" hidden="1">
      <c r="A21" s="130"/>
      <c r="B21" s="130"/>
      <c r="C21" s="131"/>
      <c r="D21" s="197"/>
      <c r="E21" s="153"/>
      <c r="F21" s="148"/>
      <c r="G21" s="148"/>
      <c r="H21" s="148">
        <f t="shared" si="5"/>
        <v>0</v>
      </c>
      <c r="I21" s="164">
        <f t="shared" si="6"/>
        <v>0</v>
      </c>
      <c r="J21" s="164">
        <v>0</v>
      </c>
      <c r="K21" s="164">
        <v>0</v>
      </c>
      <c r="L21" s="164">
        <v>0</v>
      </c>
    </row>
    <row r="22" spans="1:12" ht="12.75" hidden="1">
      <c r="A22" s="131"/>
      <c r="B22" s="131"/>
      <c r="C22" s="131"/>
      <c r="D22" s="150"/>
      <c r="E22" s="153"/>
      <c r="F22" s="148"/>
      <c r="G22" s="148"/>
      <c r="H22" s="148">
        <f t="shared" si="5"/>
        <v>0</v>
      </c>
      <c r="I22" s="164">
        <f t="shared" si="6"/>
        <v>0</v>
      </c>
      <c r="J22" s="164">
        <v>0</v>
      </c>
      <c r="K22" s="164">
        <v>0</v>
      </c>
      <c r="L22" s="164">
        <v>0</v>
      </c>
    </row>
    <row r="23" spans="1:12" ht="12.75" hidden="1">
      <c r="A23" s="131"/>
      <c r="B23" s="131"/>
      <c r="C23" s="131"/>
      <c r="D23" s="150"/>
      <c r="E23" s="153"/>
      <c r="F23" s="148"/>
      <c r="G23" s="148"/>
      <c r="H23" s="148">
        <f t="shared" si="5"/>
        <v>0</v>
      </c>
      <c r="I23" s="164">
        <f t="shared" si="6"/>
        <v>0</v>
      </c>
      <c r="J23" s="164">
        <v>0</v>
      </c>
      <c r="K23" s="164">
        <v>0</v>
      </c>
      <c r="L23" s="164">
        <v>0</v>
      </c>
    </row>
    <row r="24" spans="1:12" ht="12.75" hidden="1">
      <c r="A24" s="130"/>
      <c r="B24" s="130"/>
      <c r="C24" s="131"/>
      <c r="D24" s="150"/>
      <c r="E24" s="153"/>
      <c r="F24" s="148"/>
      <c r="G24" s="148"/>
      <c r="H24" s="118">
        <f t="shared" si="5"/>
        <v>0</v>
      </c>
      <c r="I24" s="164">
        <f t="shared" si="6"/>
        <v>0</v>
      </c>
      <c r="J24" s="164">
        <v>0</v>
      </c>
      <c r="K24" s="164">
        <v>0</v>
      </c>
      <c r="L24" s="164">
        <v>0</v>
      </c>
    </row>
    <row r="25" spans="1:12" ht="12.75" hidden="1">
      <c r="A25" s="130"/>
      <c r="B25" s="130"/>
      <c r="C25" s="131"/>
      <c r="D25" s="150"/>
      <c r="E25" s="153"/>
      <c r="F25" s="148"/>
      <c r="G25" s="148"/>
      <c r="H25" s="148">
        <f t="shared" si="5"/>
        <v>0</v>
      </c>
      <c r="I25" s="164">
        <f t="shared" si="6"/>
        <v>0</v>
      </c>
      <c r="J25" s="164">
        <v>0</v>
      </c>
      <c r="K25" s="164">
        <v>0</v>
      </c>
      <c r="L25" s="164">
        <v>0</v>
      </c>
    </row>
    <row r="26" spans="1:12" ht="12.75" hidden="1">
      <c r="A26" s="130"/>
      <c r="B26" s="130"/>
      <c r="C26" s="131"/>
      <c r="D26" s="150"/>
      <c r="E26" s="153"/>
      <c r="F26" s="148"/>
      <c r="G26" s="148"/>
      <c r="H26" s="148">
        <f t="shared" si="5"/>
        <v>0</v>
      </c>
      <c r="I26" s="164">
        <f t="shared" si="6"/>
        <v>0</v>
      </c>
      <c r="J26" s="164">
        <v>0</v>
      </c>
      <c r="K26" s="164">
        <v>0</v>
      </c>
      <c r="L26" s="164">
        <v>0</v>
      </c>
    </row>
    <row r="27" spans="1:12" ht="12.75" hidden="1">
      <c r="A27" s="130"/>
      <c r="B27" s="130"/>
      <c r="C27" s="131"/>
      <c r="D27" s="150"/>
      <c r="E27" s="153"/>
      <c r="F27" s="148"/>
      <c r="G27" s="148"/>
      <c r="H27" s="148">
        <f t="shared" si="5"/>
        <v>0</v>
      </c>
      <c r="I27" s="164">
        <f t="shared" si="6"/>
        <v>0</v>
      </c>
      <c r="J27" s="164">
        <v>0</v>
      </c>
      <c r="K27" s="164">
        <v>0</v>
      </c>
      <c r="L27" s="164">
        <v>0</v>
      </c>
    </row>
    <row r="28" spans="1:12" ht="12.75" hidden="1">
      <c r="A28" s="130"/>
      <c r="B28" s="130"/>
      <c r="C28" s="131"/>
      <c r="D28" s="150"/>
      <c r="E28" s="154"/>
      <c r="F28" s="148"/>
      <c r="G28" s="148"/>
      <c r="H28" s="148">
        <f t="shared" si="5"/>
        <v>0</v>
      </c>
      <c r="I28" s="164">
        <f t="shared" si="6"/>
        <v>0</v>
      </c>
      <c r="J28" s="164">
        <v>0</v>
      </c>
      <c r="K28" s="164">
        <v>0</v>
      </c>
      <c r="L28" s="164">
        <v>0</v>
      </c>
    </row>
    <row r="29" spans="1:12" ht="12.75" hidden="1">
      <c r="A29" s="131"/>
      <c r="B29" s="131"/>
      <c r="C29" s="131"/>
      <c r="D29" s="150"/>
      <c r="E29" s="153"/>
      <c r="F29" s="148"/>
      <c r="G29" s="148"/>
      <c r="H29" s="148">
        <f t="shared" si="5"/>
        <v>0</v>
      </c>
      <c r="I29" s="164">
        <f t="shared" si="6"/>
        <v>0</v>
      </c>
      <c r="J29" s="164">
        <v>0</v>
      </c>
      <c r="K29" s="164">
        <v>0</v>
      </c>
      <c r="L29" s="164">
        <v>0</v>
      </c>
    </row>
    <row r="30" spans="1:12" ht="12.75" hidden="1">
      <c r="A30" s="131"/>
      <c r="B30" s="131"/>
      <c r="C30" s="131"/>
      <c r="D30" s="150"/>
      <c r="E30" s="153"/>
      <c r="F30" s="148"/>
      <c r="G30" s="148"/>
      <c r="H30" s="148">
        <f t="shared" si="5"/>
        <v>0</v>
      </c>
      <c r="I30" s="164">
        <f t="shared" si="6"/>
        <v>0</v>
      </c>
      <c r="J30" s="164">
        <v>0</v>
      </c>
      <c r="K30" s="164">
        <v>0</v>
      </c>
      <c r="L30" s="164">
        <v>0</v>
      </c>
    </row>
    <row r="31" spans="1:12" ht="12.75" hidden="1">
      <c r="A31" s="131"/>
      <c r="B31" s="131"/>
      <c r="C31" s="131"/>
      <c r="D31" s="150"/>
      <c r="E31" s="153"/>
      <c r="F31" s="148"/>
      <c r="G31" s="148"/>
      <c r="H31" s="148">
        <f t="shared" si="5"/>
        <v>0</v>
      </c>
      <c r="I31" s="164">
        <f t="shared" si="6"/>
        <v>0</v>
      </c>
      <c r="J31" s="164">
        <v>0</v>
      </c>
      <c r="K31" s="164">
        <v>0</v>
      </c>
      <c r="L31" s="164">
        <v>0</v>
      </c>
    </row>
    <row r="32" spans="1:12" ht="12.75">
      <c r="A32" s="7"/>
      <c r="B32" s="7"/>
      <c r="C32" s="7"/>
      <c r="D32" s="121"/>
      <c r="E32" s="119"/>
      <c r="F32" s="120"/>
      <c r="G32" s="120"/>
      <c r="H32" s="120"/>
      <c r="I32" s="120"/>
      <c r="J32" s="120"/>
      <c r="K32" s="120"/>
      <c r="L32" s="120"/>
    </row>
    <row r="33" spans="1:12" ht="12.75">
      <c r="A33" s="7"/>
      <c r="B33" s="7"/>
      <c r="C33" s="7"/>
      <c r="D33" s="7"/>
      <c r="E33" s="119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119"/>
      <c r="F34" s="7"/>
      <c r="G34" s="7"/>
      <c r="H34" s="7"/>
      <c r="I34" s="7"/>
      <c r="J34" s="7"/>
      <c r="K34" s="7"/>
      <c r="L34" s="7"/>
    </row>
  </sheetData>
  <mergeCells count="10">
    <mergeCell ref="B6:D6"/>
    <mergeCell ref="B7:E7"/>
    <mergeCell ref="B18:E18"/>
    <mergeCell ref="B1:L1"/>
    <mergeCell ref="A3:C3"/>
    <mergeCell ref="D3:D4"/>
    <mergeCell ref="F3:F4"/>
    <mergeCell ref="G3:G4"/>
    <mergeCell ref="H3:H4"/>
    <mergeCell ref="I3:L3"/>
  </mergeCells>
  <printOptions/>
  <pageMargins left="0" right="0" top="0.3937007874015748" bottom="0.472440944881889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1">
      <selection activeCell="H6" sqref="A1:H16384"/>
    </sheetView>
  </sheetViews>
  <sheetFormatPr defaultColWidth="9.00390625" defaultRowHeight="12.75"/>
  <cols>
    <col min="1" max="1" width="5.25390625" style="65" customWidth="1"/>
    <col min="2" max="3" width="6.875" style="66" customWidth="1"/>
    <col min="4" max="4" width="69.625" style="71" customWidth="1"/>
    <col min="5" max="5" width="13.75390625" style="71" customWidth="1"/>
    <col min="6" max="7" width="14.375" style="71" customWidth="1"/>
    <col min="8" max="8" width="14.25390625" style="2" customWidth="1"/>
    <col min="9" max="10" width="2.625" style="2" customWidth="1"/>
    <col min="11" max="16384" width="9.125" style="2" customWidth="1"/>
  </cols>
  <sheetData>
    <row r="1" spans="1:8" ht="12.75">
      <c r="A1" s="42"/>
      <c r="B1" s="43"/>
      <c r="C1" s="43"/>
      <c r="D1" s="353" t="s">
        <v>85</v>
      </c>
      <c r="E1" s="353"/>
      <c r="F1" s="353"/>
      <c r="G1" s="353"/>
      <c r="H1" s="354"/>
    </row>
    <row r="2" spans="1:8" ht="14.25">
      <c r="A2" s="42"/>
      <c r="B2" s="43"/>
      <c r="C2" s="43"/>
      <c r="D2" s="355" t="str">
        <f>Dane!B1</f>
        <v>do Uchwały Nr XXX/215/2005</v>
      </c>
      <c r="E2" s="355"/>
      <c r="F2" s="355"/>
      <c r="G2" s="355"/>
      <c r="H2" s="356"/>
    </row>
    <row r="3" spans="1:8" ht="15">
      <c r="A3" s="42"/>
      <c r="B3" s="43"/>
      <c r="C3" s="43"/>
      <c r="D3" s="357" t="s">
        <v>14</v>
      </c>
      <c r="E3" s="357"/>
      <c r="F3" s="357"/>
      <c r="G3" s="357"/>
      <c r="H3" s="358"/>
    </row>
    <row r="4" spans="1:8" ht="12.75">
      <c r="A4" s="42"/>
      <c r="B4" s="43"/>
      <c r="C4" s="43"/>
      <c r="D4" s="359" t="str">
        <f>Dane!B2</f>
        <v>z dnia 28 listopada 2005 roku</v>
      </c>
      <c r="E4" s="359"/>
      <c r="F4" s="359"/>
      <c r="G4" s="359"/>
      <c r="H4" s="354"/>
    </row>
    <row r="5" spans="1:8" ht="23.25" customHeight="1">
      <c r="A5" s="360" t="s">
        <v>82</v>
      </c>
      <c r="B5" s="361"/>
      <c r="C5" s="361"/>
      <c r="D5" s="361"/>
      <c r="E5" s="361"/>
      <c r="F5" s="361"/>
      <c r="G5" s="361"/>
      <c r="H5" s="361"/>
    </row>
    <row r="6" spans="1:8" ht="12.75" customHeight="1">
      <c r="A6" s="339" t="s">
        <v>1</v>
      </c>
      <c r="B6" s="340"/>
      <c r="C6" s="341"/>
      <c r="D6" s="342" t="s">
        <v>38</v>
      </c>
      <c r="E6" s="316" t="s">
        <v>131</v>
      </c>
      <c r="F6" s="316" t="s">
        <v>9</v>
      </c>
      <c r="G6" s="316" t="s">
        <v>10</v>
      </c>
      <c r="H6" s="316" t="s">
        <v>36</v>
      </c>
    </row>
    <row r="7" spans="1:8" ht="12.75" customHeight="1">
      <c r="A7" s="44" t="s">
        <v>3</v>
      </c>
      <c r="B7" s="45" t="s">
        <v>22</v>
      </c>
      <c r="C7" s="45" t="s">
        <v>7</v>
      </c>
      <c r="D7" s="343"/>
      <c r="E7" s="317"/>
      <c r="F7" s="317"/>
      <c r="G7" s="317"/>
      <c r="H7" s="317"/>
    </row>
    <row r="8" spans="1:8" ht="15">
      <c r="A8" s="46">
        <v>900</v>
      </c>
      <c r="B8" s="47"/>
      <c r="C8" s="48"/>
      <c r="D8" s="49" t="s">
        <v>39</v>
      </c>
      <c r="E8" s="50">
        <f>SUM(E9)</f>
        <v>3939885</v>
      </c>
      <c r="F8" s="50">
        <f>SUM(F9)</f>
        <v>0</v>
      </c>
      <c r="G8" s="50">
        <f>SUM(G9)</f>
        <v>2759</v>
      </c>
      <c r="H8" s="50">
        <f>SUM(H9)</f>
        <v>3942644</v>
      </c>
    </row>
    <row r="9" spans="1:8" ht="15">
      <c r="A9" s="51"/>
      <c r="B9" s="52">
        <v>90017</v>
      </c>
      <c r="C9" s="48"/>
      <c r="D9" s="53" t="s">
        <v>40</v>
      </c>
      <c r="E9" s="54">
        <f>E44</f>
        <v>3939885</v>
      </c>
      <c r="F9" s="54">
        <f>F44</f>
        <v>0</v>
      </c>
      <c r="G9" s="54">
        <f>G44</f>
        <v>2759</v>
      </c>
      <c r="H9" s="54">
        <f>E9-F9+G9</f>
        <v>3942644</v>
      </c>
    </row>
    <row r="10" spans="1:8" ht="15">
      <c r="A10" s="51"/>
      <c r="B10" s="55"/>
      <c r="C10" s="55"/>
      <c r="D10" s="136" t="s">
        <v>41</v>
      </c>
      <c r="E10" s="56">
        <f>E49</f>
        <v>160000</v>
      </c>
      <c r="F10" s="56"/>
      <c r="G10" s="56"/>
      <c r="H10" s="54">
        <f>E10-F10+G10</f>
        <v>160000</v>
      </c>
    </row>
    <row r="11" spans="1:8" ht="15">
      <c r="A11" s="57"/>
      <c r="B11" s="58"/>
      <c r="C11" s="58"/>
      <c r="D11" s="49" t="s">
        <v>42</v>
      </c>
      <c r="E11" s="59">
        <f>SUM(E8+E10)</f>
        <v>4099885</v>
      </c>
      <c r="F11" s="59">
        <f>SUM(F8+F10)</f>
        <v>0</v>
      </c>
      <c r="G11" s="59">
        <f>SUM(G8+G10)</f>
        <v>2759</v>
      </c>
      <c r="H11" s="59">
        <f>SUM(H8+H10)</f>
        <v>4102644</v>
      </c>
    </row>
    <row r="12" spans="1:8" ht="12.75" customHeight="1">
      <c r="A12" s="339" t="s">
        <v>1</v>
      </c>
      <c r="B12" s="340"/>
      <c r="C12" s="341"/>
      <c r="D12" s="342" t="s">
        <v>43</v>
      </c>
      <c r="E12" s="316" t="s">
        <v>131</v>
      </c>
      <c r="F12" s="316" t="s">
        <v>9</v>
      </c>
      <c r="G12" s="316" t="s">
        <v>10</v>
      </c>
      <c r="H12" s="316" t="s">
        <v>36</v>
      </c>
    </row>
    <row r="13" spans="1:8" ht="12.75" customHeight="1">
      <c r="A13" s="44" t="s">
        <v>3</v>
      </c>
      <c r="B13" s="45" t="s">
        <v>22</v>
      </c>
      <c r="C13" s="45" t="s">
        <v>7</v>
      </c>
      <c r="D13" s="343"/>
      <c r="E13" s="317"/>
      <c r="F13" s="317"/>
      <c r="G13" s="317"/>
      <c r="H13" s="317"/>
    </row>
    <row r="14" spans="1:8" ht="15">
      <c r="A14" s="46">
        <v>900</v>
      </c>
      <c r="B14" s="47"/>
      <c r="C14" s="48"/>
      <c r="D14" s="49" t="s">
        <v>39</v>
      </c>
      <c r="E14" s="50">
        <f>SUM(E15)</f>
        <v>3939885</v>
      </c>
      <c r="F14" s="50">
        <f>SUM(F15)</f>
        <v>134000</v>
      </c>
      <c r="G14" s="50">
        <f>SUM(G15)</f>
        <v>136759</v>
      </c>
      <c r="H14" s="50">
        <f>SUM(H15)</f>
        <v>3942644</v>
      </c>
    </row>
    <row r="15" spans="1:8" ht="15">
      <c r="A15" s="51"/>
      <c r="B15" s="52">
        <v>90017</v>
      </c>
      <c r="C15" s="48"/>
      <c r="D15" s="53" t="s">
        <v>40</v>
      </c>
      <c r="E15" s="54">
        <f>E54</f>
        <v>3939885</v>
      </c>
      <c r="F15" s="54">
        <f>F54</f>
        <v>134000</v>
      </c>
      <c r="G15" s="54">
        <f>G54</f>
        <v>136759</v>
      </c>
      <c r="H15" s="54">
        <f>E15-F15+G15</f>
        <v>3942644</v>
      </c>
    </row>
    <row r="16" spans="1:8" ht="15">
      <c r="A16" s="51"/>
      <c r="B16" s="55"/>
      <c r="C16" s="55"/>
      <c r="D16" s="136" t="s">
        <v>44</v>
      </c>
      <c r="E16" s="56">
        <f>E72</f>
        <v>160000</v>
      </c>
      <c r="F16" s="56"/>
      <c r="G16" s="56"/>
      <c r="H16" s="54">
        <f>E16-F16+G16</f>
        <v>160000</v>
      </c>
    </row>
    <row r="17" spans="1:8" ht="15">
      <c r="A17" s="60"/>
      <c r="B17" s="61"/>
      <c r="C17" s="61"/>
      <c r="D17" s="49" t="s">
        <v>45</v>
      </c>
      <c r="E17" s="59">
        <f>SUM(E14+E16)</f>
        <v>4099885</v>
      </c>
      <c r="F17" s="59">
        <f>SUM(F14+F16)</f>
        <v>134000</v>
      </c>
      <c r="G17" s="59">
        <f>SUM(G14+G16)</f>
        <v>136759</v>
      </c>
      <c r="H17" s="59">
        <f>SUM(H14+H16)</f>
        <v>4102644</v>
      </c>
    </row>
    <row r="18" spans="1:8" ht="15">
      <c r="A18" s="62"/>
      <c r="B18" s="58"/>
      <c r="C18" s="58"/>
      <c r="D18" s="63"/>
      <c r="E18" s="63"/>
      <c r="F18" s="63"/>
      <c r="G18" s="63"/>
      <c r="H18" s="64"/>
    </row>
    <row r="19" spans="1:8" ht="15">
      <c r="A19" s="62"/>
      <c r="B19" s="58"/>
      <c r="C19" s="58"/>
      <c r="D19" s="63"/>
      <c r="E19" s="63"/>
      <c r="F19" s="63"/>
      <c r="G19" s="63"/>
      <c r="H19" s="64"/>
    </row>
    <row r="20" spans="4:7" ht="15">
      <c r="D20" s="67"/>
      <c r="E20" s="67"/>
      <c r="F20" s="67"/>
      <c r="G20" s="67"/>
    </row>
    <row r="22" spans="1:7" ht="12.75">
      <c r="A22" s="42"/>
      <c r="B22" s="43"/>
      <c r="D22" s="68"/>
      <c r="E22" s="68"/>
      <c r="F22" s="68"/>
      <c r="G22" s="68"/>
    </row>
    <row r="23" spans="1:7" ht="20.25">
      <c r="A23" s="42"/>
      <c r="B23" s="43"/>
      <c r="C23" s="43"/>
      <c r="D23" s="69"/>
      <c r="E23" s="69"/>
      <c r="F23" s="69"/>
      <c r="G23" s="69"/>
    </row>
    <row r="24" spans="3:7" ht="12.75">
      <c r="C24" s="70"/>
      <c r="D24" s="31"/>
      <c r="E24" s="31"/>
      <c r="F24" s="31"/>
      <c r="G24" s="31"/>
    </row>
    <row r="25" spans="3:7" ht="12.75">
      <c r="C25" s="70"/>
      <c r="D25" s="31"/>
      <c r="E25" s="31"/>
      <c r="F25" s="31"/>
      <c r="G25" s="31"/>
    </row>
    <row r="26" ht="12.75">
      <c r="C26" s="70"/>
    </row>
    <row r="27" ht="12.75">
      <c r="C27" s="70"/>
    </row>
    <row r="39" spans="4:7" ht="12.75">
      <c r="D39" s="72"/>
      <c r="E39" s="72"/>
      <c r="F39" s="72"/>
      <c r="G39" s="72"/>
    </row>
    <row r="40" spans="1:8" ht="20.25">
      <c r="A40" s="344" t="s">
        <v>83</v>
      </c>
      <c r="B40" s="345"/>
      <c r="C40" s="345"/>
      <c r="D40" s="345"/>
      <c r="E40" s="345"/>
      <c r="F40" s="345"/>
      <c r="G40" s="345"/>
      <c r="H40" s="345"/>
    </row>
    <row r="41" spans="1:8" ht="12.75" customHeight="1">
      <c r="A41" s="346" t="s">
        <v>1</v>
      </c>
      <c r="B41" s="347"/>
      <c r="C41" s="348"/>
      <c r="D41" s="349" t="s">
        <v>38</v>
      </c>
      <c r="E41" s="351" t="s">
        <v>127</v>
      </c>
      <c r="F41" s="316" t="s">
        <v>9</v>
      </c>
      <c r="G41" s="316" t="s">
        <v>10</v>
      </c>
      <c r="H41" s="316" t="s">
        <v>36</v>
      </c>
    </row>
    <row r="42" spans="1:8" ht="12.75" customHeight="1">
      <c r="A42" s="75" t="s">
        <v>3</v>
      </c>
      <c r="B42" s="76" t="s">
        <v>22</v>
      </c>
      <c r="C42" s="76" t="s">
        <v>7</v>
      </c>
      <c r="D42" s="350"/>
      <c r="E42" s="352"/>
      <c r="F42" s="317"/>
      <c r="G42" s="317"/>
      <c r="H42" s="317"/>
    </row>
    <row r="43" spans="1:8" ht="15">
      <c r="A43" s="165">
        <v>900</v>
      </c>
      <c r="B43" s="166"/>
      <c r="C43" s="334" t="s">
        <v>39</v>
      </c>
      <c r="D43" s="324"/>
      <c r="E43" s="167">
        <f>SUM(E44)</f>
        <v>3939885</v>
      </c>
      <c r="F43" s="50">
        <f>SUM(F44)</f>
        <v>0</v>
      </c>
      <c r="G43" s="50">
        <f>SUM(G44)</f>
        <v>2759</v>
      </c>
      <c r="H43" s="50">
        <f>SUM(H44)</f>
        <v>3942644</v>
      </c>
    </row>
    <row r="44" spans="1:8" ht="15">
      <c r="A44" s="143"/>
      <c r="B44" s="168">
        <v>90017</v>
      </c>
      <c r="C44" s="169"/>
      <c r="D44" s="149" t="s">
        <v>40</v>
      </c>
      <c r="E44" s="145">
        <f>SUM(E45:E48)</f>
        <v>3939885</v>
      </c>
      <c r="F44" s="54">
        <f>SUM(F45:F48)</f>
        <v>0</v>
      </c>
      <c r="G44" s="54">
        <f>SUM(G45:G48)</f>
        <v>2759</v>
      </c>
      <c r="H44" s="54">
        <f>SUM(H45:H48)</f>
        <v>3942644</v>
      </c>
    </row>
    <row r="45" spans="1:8" ht="15">
      <c r="A45" s="78"/>
      <c r="B45" s="79"/>
      <c r="C45" s="170" t="s">
        <v>46</v>
      </c>
      <c r="D45" s="197" t="s">
        <v>47</v>
      </c>
      <c r="E45" s="145">
        <v>3436000</v>
      </c>
      <c r="F45" s="54"/>
      <c r="G45" s="54"/>
      <c r="H45" s="54">
        <f>E45-F45+G45</f>
        <v>3436000</v>
      </c>
    </row>
    <row r="46" spans="1:8" ht="15">
      <c r="A46" s="78"/>
      <c r="B46" s="79"/>
      <c r="C46" s="170" t="s">
        <v>34</v>
      </c>
      <c r="D46" s="197" t="s">
        <v>128</v>
      </c>
      <c r="E46" s="145">
        <v>15000</v>
      </c>
      <c r="F46" s="54"/>
      <c r="G46" s="54"/>
      <c r="H46" s="54">
        <f>E46-F46+G46</f>
        <v>15000</v>
      </c>
    </row>
    <row r="47" spans="1:8" ht="15">
      <c r="A47" s="78"/>
      <c r="B47" s="79"/>
      <c r="C47" s="170" t="s">
        <v>48</v>
      </c>
      <c r="D47" s="197" t="s">
        <v>49</v>
      </c>
      <c r="E47" s="145">
        <v>5000</v>
      </c>
      <c r="F47" s="54"/>
      <c r="G47" s="54"/>
      <c r="H47" s="54">
        <f>E47-F47+G47</f>
        <v>5000</v>
      </c>
    </row>
    <row r="48" spans="1:8" ht="15">
      <c r="A48" s="78"/>
      <c r="B48" s="79"/>
      <c r="C48" s="170">
        <v>2650</v>
      </c>
      <c r="D48" s="197" t="s">
        <v>164</v>
      </c>
      <c r="E48" s="145">
        <v>483885</v>
      </c>
      <c r="F48" s="54"/>
      <c r="G48" s="54">
        <v>2759</v>
      </c>
      <c r="H48" s="54">
        <f>E48-F48+G48</f>
        <v>486644</v>
      </c>
    </row>
    <row r="49" spans="1:8" ht="15">
      <c r="A49" s="171"/>
      <c r="B49" s="172"/>
      <c r="C49" s="335" t="s">
        <v>41</v>
      </c>
      <c r="D49" s="336"/>
      <c r="E49" s="173">
        <v>160000</v>
      </c>
      <c r="F49" s="56"/>
      <c r="G49" s="56"/>
      <c r="H49" s="54">
        <f>E49-F49+G49</f>
        <v>160000</v>
      </c>
    </row>
    <row r="50" spans="1:8" ht="15">
      <c r="A50" s="174"/>
      <c r="B50" s="175"/>
      <c r="C50" s="175"/>
      <c r="D50" s="176" t="s">
        <v>42</v>
      </c>
      <c r="E50" s="142">
        <f>SUM(E43+E49)</f>
        <v>4099885</v>
      </c>
      <c r="F50" s="59">
        <f>SUM(F43+F49)</f>
        <v>0</v>
      </c>
      <c r="G50" s="59">
        <f>SUM(G43+G49)</f>
        <v>2759</v>
      </c>
      <c r="H50" s="59">
        <f>SUM(H43+H49)</f>
        <v>4102644</v>
      </c>
    </row>
    <row r="51" spans="1:8" ht="12.75" customHeight="1">
      <c r="A51" s="346" t="s">
        <v>1</v>
      </c>
      <c r="B51" s="347"/>
      <c r="C51" s="348"/>
      <c r="D51" s="349" t="s">
        <v>43</v>
      </c>
      <c r="E51" s="351" t="s">
        <v>127</v>
      </c>
      <c r="F51" s="316" t="s">
        <v>9</v>
      </c>
      <c r="G51" s="316" t="s">
        <v>10</v>
      </c>
      <c r="H51" s="316" t="s">
        <v>36</v>
      </c>
    </row>
    <row r="52" spans="1:8" ht="12.75" customHeight="1">
      <c r="A52" s="75" t="s">
        <v>3</v>
      </c>
      <c r="B52" s="76" t="s">
        <v>22</v>
      </c>
      <c r="C52" s="76" t="s">
        <v>7</v>
      </c>
      <c r="D52" s="350"/>
      <c r="E52" s="352"/>
      <c r="F52" s="317"/>
      <c r="G52" s="317"/>
      <c r="H52" s="317"/>
    </row>
    <row r="53" spans="1:8" ht="15">
      <c r="A53" s="165">
        <v>900</v>
      </c>
      <c r="B53" s="166"/>
      <c r="C53" s="334" t="s">
        <v>39</v>
      </c>
      <c r="D53" s="324"/>
      <c r="E53" s="167">
        <f>SUM(E54)</f>
        <v>3939885</v>
      </c>
      <c r="F53" s="50">
        <f>SUM(F54)</f>
        <v>134000</v>
      </c>
      <c r="G53" s="50">
        <f>SUM(G54)</f>
        <v>136759</v>
      </c>
      <c r="H53" s="50">
        <f>SUM(H54)</f>
        <v>3942644</v>
      </c>
    </row>
    <row r="54" spans="1:8" ht="15">
      <c r="A54" s="143"/>
      <c r="B54" s="168">
        <v>90017</v>
      </c>
      <c r="C54" s="169"/>
      <c r="D54" s="149" t="s">
        <v>40</v>
      </c>
      <c r="E54" s="145">
        <f>SUM(E55:E71)</f>
        <v>3939885</v>
      </c>
      <c r="F54" s="54">
        <f>SUM(F55:F71)</f>
        <v>134000</v>
      </c>
      <c r="G54" s="54">
        <f>SUM(G55:G71)</f>
        <v>136759</v>
      </c>
      <c r="H54" s="54">
        <f>SUM(H55:H71)</f>
        <v>3942644</v>
      </c>
    </row>
    <row r="55" spans="1:8" ht="15">
      <c r="A55" s="78"/>
      <c r="B55" s="79"/>
      <c r="C55" s="170">
        <v>3020</v>
      </c>
      <c r="D55" s="247" t="s">
        <v>50</v>
      </c>
      <c r="E55" s="145">
        <v>15000</v>
      </c>
      <c r="F55" s="54"/>
      <c r="G55" s="54"/>
      <c r="H55" s="54">
        <f aca="true" t="shared" si="0" ref="H55:H72">E55-F55+G55</f>
        <v>15000</v>
      </c>
    </row>
    <row r="56" spans="1:8" ht="15">
      <c r="A56" s="78"/>
      <c r="B56" s="79"/>
      <c r="C56" s="168">
        <v>4010</v>
      </c>
      <c r="D56" s="247" t="s">
        <v>51</v>
      </c>
      <c r="E56" s="145">
        <v>1650000</v>
      </c>
      <c r="F56" s="54">
        <v>123000</v>
      </c>
      <c r="G56" s="54"/>
      <c r="H56" s="54">
        <f t="shared" si="0"/>
        <v>1527000</v>
      </c>
    </row>
    <row r="57" spans="1:8" ht="15">
      <c r="A57" s="78"/>
      <c r="B57" s="79"/>
      <c r="C57" s="168">
        <v>4040</v>
      </c>
      <c r="D57" s="247" t="s">
        <v>52</v>
      </c>
      <c r="E57" s="145">
        <v>140000</v>
      </c>
      <c r="F57" s="54"/>
      <c r="G57" s="54"/>
      <c r="H57" s="54">
        <f t="shared" si="0"/>
        <v>140000</v>
      </c>
    </row>
    <row r="58" spans="1:12" ht="15">
      <c r="A58" s="78"/>
      <c r="B58" s="79"/>
      <c r="C58" s="168">
        <v>4110</v>
      </c>
      <c r="D58" s="247" t="s">
        <v>53</v>
      </c>
      <c r="E58" s="145">
        <v>300000</v>
      </c>
      <c r="F58" s="54"/>
      <c r="G58" s="54"/>
      <c r="H58" s="54">
        <f t="shared" si="0"/>
        <v>300000</v>
      </c>
      <c r="K58" s="27"/>
      <c r="L58" s="206"/>
    </row>
    <row r="59" spans="1:12" ht="15">
      <c r="A59" s="78"/>
      <c r="B59" s="79"/>
      <c r="C59" s="168">
        <v>4120</v>
      </c>
      <c r="D59" s="247" t="s">
        <v>54</v>
      </c>
      <c r="E59" s="145">
        <v>42000</v>
      </c>
      <c r="F59" s="54"/>
      <c r="G59" s="54"/>
      <c r="H59" s="54">
        <f t="shared" si="0"/>
        <v>42000</v>
      </c>
      <c r="K59" s="27"/>
      <c r="L59" s="206"/>
    </row>
    <row r="60" spans="1:8" ht="15">
      <c r="A60" s="78"/>
      <c r="B60" s="79"/>
      <c r="C60" s="168">
        <v>4170</v>
      </c>
      <c r="D60" s="247" t="s">
        <v>101</v>
      </c>
      <c r="E60" s="145">
        <v>8000</v>
      </c>
      <c r="F60" s="54"/>
      <c r="G60" s="54"/>
      <c r="H60" s="54">
        <f t="shared" si="0"/>
        <v>8000</v>
      </c>
    </row>
    <row r="61" spans="1:8" ht="15">
      <c r="A61" s="78"/>
      <c r="B61" s="79"/>
      <c r="C61" s="168">
        <v>4210</v>
      </c>
      <c r="D61" s="247" t="s">
        <v>55</v>
      </c>
      <c r="E61" s="145">
        <v>527000</v>
      </c>
      <c r="F61" s="54"/>
      <c r="G61" s="54">
        <v>123000</v>
      </c>
      <c r="H61" s="54">
        <f t="shared" si="0"/>
        <v>650000</v>
      </c>
    </row>
    <row r="62" spans="1:8" ht="15">
      <c r="A62" s="78"/>
      <c r="B62" s="79"/>
      <c r="C62" s="168">
        <v>4260</v>
      </c>
      <c r="D62" s="247" t="s">
        <v>56</v>
      </c>
      <c r="E62" s="145">
        <v>350000</v>
      </c>
      <c r="F62" s="54"/>
      <c r="G62" s="54"/>
      <c r="H62" s="54">
        <f t="shared" si="0"/>
        <v>350000</v>
      </c>
    </row>
    <row r="63" spans="1:8" ht="15">
      <c r="A63" s="78"/>
      <c r="B63" s="79"/>
      <c r="C63" s="168">
        <v>4270</v>
      </c>
      <c r="D63" s="247" t="s">
        <v>57</v>
      </c>
      <c r="E63" s="145">
        <v>233885</v>
      </c>
      <c r="F63" s="54"/>
      <c r="G63" s="54">
        <v>2759</v>
      </c>
      <c r="H63" s="54">
        <f t="shared" si="0"/>
        <v>236644</v>
      </c>
    </row>
    <row r="64" spans="1:8" ht="15">
      <c r="A64" s="78"/>
      <c r="B64" s="79"/>
      <c r="C64" s="168">
        <v>4300</v>
      </c>
      <c r="D64" s="247" t="s">
        <v>58</v>
      </c>
      <c r="E64" s="145">
        <v>272000</v>
      </c>
      <c r="F64" s="29">
        <v>11000</v>
      </c>
      <c r="G64" s="29"/>
      <c r="H64" s="54">
        <f t="shared" si="0"/>
        <v>261000</v>
      </c>
    </row>
    <row r="65" spans="1:8" ht="15">
      <c r="A65" s="78"/>
      <c r="B65" s="79"/>
      <c r="C65" s="147">
        <v>4350</v>
      </c>
      <c r="D65" s="107" t="s">
        <v>152</v>
      </c>
      <c r="E65" s="145">
        <v>2000</v>
      </c>
      <c r="F65" s="54"/>
      <c r="G65" s="54"/>
      <c r="H65" s="54">
        <f t="shared" si="0"/>
        <v>2000</v>
      </c>
    </row>
    <row r="66" spans="1:8" ht="15">
      <c r="A66" s="78"/>
      <c r="B66" s="79"/>
      <c r="C66" s="168">
        <v>4410</v>
      </c>
      <c r="D66" s="247" t="s">
        <v>59</v>
      </c>
      <c r="E66" s="144">
        <v>24000</v>
      </c>
      <c r="F66" s="54"/>
      <c r="G66" s="54">
        <v>11000</v>
      </c>
      <c r="H66" s="54">
        <f t="shared" si="0"/>
        <v>35000</v>
      </c>
    </row>
    <row r="67" spans="1:8" ht="15">
      <c r="A67" s="78"/>
      <c r="B67" s="79"/>
      <c r="C67" s="168">
        <v>4430</v>
      </c>
      <c r="D67" s="247" t="s">
        <v>60</v>
      </c>
      <c r="E67" s="145">
        <v>155000</v>
      </c>
      <c r="F67" s="54"/>
      <c r="G67" s="54"/>
      <c r="H67" s="54">
        <f t="shared" si="0"/>
        <v>155000</v>
      </c>
    </row>
    <row r="68" spans="1:8" ht="15">
      <c r="A68" s="78"/>
      <c r="B68" s="79"/>
      <c r="C68" s="168">
        <v>4440</v>
      </c>
      <c r="D68" s="247" t="s">
        <v>61</v>
      </c>
      <c r="E68" s="145">
        <v>65000</v>
      </c>
      <c r="F68" s="54"/>
      <c r="G68" s="54"/>
      <c r="H68" s="54">
        <f t="shared" si="0"/>
        <v>65000</v>
      </c>
    </row>
    <row r="69" spans="1:8" ht="15">
      <c r="A69" s="78"/>
      <c r="B69" s="79"/>
      <c r="C69" s="168">
        <v>4480</v>
      </c>
      <c r="D69" s="197" t="s">
        <v>62</v>
      </c>
      <c r="E69" s="145">
        <v>12000</v>
      </c>
      <c r="F69" s="54"/>
      <c r="G69" s="54"/>
      <c r="H69" s="54">
        <f t="shared" si="0"/>
        <v>12000</v>
      </c>
    </row>
    <row r="70" spans="1:8" ht="15">
      <c r="A70" s="78"/>
      <c r="B70" s="79"/>
      <c r="C70" s="168">
        <v>4500</v>
      </c>
      <c r="D70" s="197" t="s">
        <v>63</v>
      </c>
      <c r="E70" s="145">
        <v>4000</v>
      </c>
      <c r="F70" s="54"/>
      <c r="G70" s="54"/>
      <c r="H70" s="54">
        <f t="shared" si="0"/>
        <v>4000</v>
      </c>
    </row>
    <row r="71" spans="1:8" ht="15">
      <c r="A71" s="78"/>
      <c r="B71" s="79"/>
      <c r="C71" s="168">
        <v>6070</v>
      </c>
      <c r="D71" s="197" t="s">
        <v>136</v>
      </c>
      <c r="E71" s="145">
        <v>140000</v>
      </c>
      <c r="F71" s="56"/>
      <c r="G71" s="56"/>
      <c r="H71" s="54">
        <f>E71-F71+G71</f>
        <v>140000</v>
      </c>
    </row>
    <row r="72" spans="1:8" ht="15">
      <c r="A72" s="171"/>
      <c r="B72" s="172"/>
      <c r="C72" s="337" t="s">
        <v>44</v>
      </c>
      <c r="D72" s="338"/>
      <c r="E72" s="173">
        <f>E50-E54</f>
        <v>160000</v>
      </c>
      <c r="F72" s="59"/>
      <c r="G72" s="59"/>
      <c r="H72" s="54">
        <f t="shared" si="0"/>
        <v>160000</v>
      </c>
    </row>
    <row r="73" spans="1:8" ht="14.25">
      <c r="A73" s="177"/>
      <c r="B73" s="178"/>
      <c r="C73" s="178"/>
      <c r="D73" s="176" t="s">
        <v>45</v>
      </c>
      <c r="E73" s="142">
        <f>SUM(E53+E72)</f>
        <v>4099885</v>
      </c>
      <c r="F73" s="142">
        <f>SUM(F53+F72)</f>
        <v>134000</v>
      </c>
      <c r="G73" s="142">
        <f>SUM(G53+G72)</f>
        <v>136759</v>
      </c>
      <c r="H73" s="142">
        <f>SUM(H53+H72)</f>
        <v>4102644</v>
      </c>
    </row>
  </sheetData>
  <mergeCells count="34">
    <mergeCell ref="A5:H5"/>
    <mergeCell ref="A51:C51"/>
    <mergeCell ref="D51:D52"/>
    <mergeCell ref="G6:G7"/>
    <mergeCell ref="G12:G13"/>
    <mergeCell ref="G41:G42"/>
    <mergeCell ref="G51:G52"/>
    <mergeCell ref="H6:H7"/>
    <mergeCell ref="A12:C12"/>
    <mergeCell ref="D12:D13"/>
    <mergeCell ref="D1:H1"/>
    <mergeCell ref="D2:H2"/>
    <mergeCell ref="D3:H3"/>
    <mergeCell ref="D4:H4"/>
    <mergeCell ref="F41:F42"/>
    <mergeCell ref="H12:H13"/>
    <mergeCell ref="E6:E7"/>
    <mergeCell ref="F6:F7"/>
    <mergeCell ref="E12:E13"/>
    <mergeCell ref="F12:F13"/>
    <mergeCell ref="F51:F52"/>
    <mergeCell ref="A6:C6"/>
    <mergeCell ref="D6:D7"/>
    <mergeCell ref="H51:H52"/>
    <mergeCell ref="A40:H40"/>
    <mergeCell ref="A41:C41"/>
    <mergeCell ref="D41:D42"/>
    <mergeCell ref="H41:H42"/>
    <mergeCell ref="E41:E42"/>
    <mergeCell ref="E51:E52"/>
    <mergeCell ref="C43:D43"/>
    <mergeCell ref="C49:D49"/>
    <mergeCell ref="C53:D53"/>
    <mergeCell ref="C72:D72"/>
  </mergeCells>
  <printOptions/>
  <pageMargins left="0" right="0" top="0.3937007874015748" bottom="0.3937007874015748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8" sqref="A1:E16384"/>
    </sheetView>
  </sheetViews>
  <sheetFormatPr defaultColWidth="9.00390625" defaultRowHeight="12.75"/>
  <cols>
    <col min="1" max="1" width="5.00390625" style="2" customWidth="1"/>
    <col min="2" max="2" width="29.25390625" style="2" customWidth="1"/>
    <col min="3" max="3" width="17.875" style="2" customWidth="1"/>
    <col min="4" max="4" width="20.125" style="2" customWidth="1"/>
    <col min="5" max="5" width="18.75390625" style="2" customWidth="1"/>
    <col min="6" max="16384" width="9.125" style="2" customWidth="1"/>
  </cols>
  <sheetData>
    <row r="1" spans="3:5" ht="12.75">
      <c r="C1" s="371" t="s">
        <v>37</v>
      </c>
      <c r="D1" s="372"/>
      <c r="E1" s="372"/>
    </row>
    <row r="2" spans="3:5" ht="14.25">
      <c r="C2" s="373" t="str">
        <f>Dane!B1</f>
        <v>do Uchwały Nr XXX/215/2005</v>
      </c>
      <c r="D2" s="374"/>
      <c r="E2" s="374"/>
    </row>
    <row r="3" spans="3:5" ht="15">
      <c r="C3" s="375" t="s">
        <v>14</v>
      </c>
      <c r="D3" s="376"/>
      <c r="E3" s="376"/>
    </row>
    <row r="4" spans="3:5" ht="12.75">
      <c r="C4" s="359" t="str">
        <f>Dane!B2</f>
        <v>z dnia 28 listopada 2005 roku</v>
      </c>
      <c r="D4" s="372"/>
      <c r="E4" s="372"/>
    </row>
    <row r="5" spans="1:5" ht="18">
      <c r="A5" s="362" t="s">
        <v>84</v>
      </c>
      <c r="B5" s="363"/>
      <c r="C5" s="363"/>
      <c r="D5" s="363"/>
      <c r="E5" s="363"/>
    </row>
    <row r="6" spans="1:5" ht="18.75" thickBot="1">
      <c r="A6" s="362" t="s">
        <v>129</v>
      </c>
      <c r="B6" s="363"/>
      <c r="C6" s="363"/>
      <c r="D6" s="363"/>
      <c r="E6" s="363"/>
    </row>
    <row r="7" spans="1:5" ht="18">
      <c r="A7" s="364" t="s">
        <v>15</v>
      </c>
      <c r="B7" s="366" t="s">
        <v>70</v>
      </c>
      <c r="C7" s="368" t="s">
        <v>64</v>
      </c>
      <c r="D7" s="368" t="s">
        <v>65</v>
      </c>
      <c r="E7" s="370"/>
    </row>
    <row r="8" spans="1:5" ht="12.75">
      <c r="A8" s="365"/>
      <c r="B8" s="367"/>
      <c r="C8" s="369"/>
      <c r="D8" s="28" t="s">
        <v>66</v>
      </c>
      <c r="E8" s="32" t="s">
        <v>67</v>
      </c>
    </row>
    <row r="9" spans="1:5" ht="12.75">
      <c r="A9" s="33">
        <v>1</v>
      </c>
      <c r="B9" s="28">
        <v>2</v>
      </c>
      <c r="C9" s="28">
        <v>3</v>
      </c>
      <c r="D9" s="28">
        <v>4</v>
      </c>
      <c r="E9" s="32">
        <v>5</v>
      </c>
    </row>
    <row r="10" spans="1:5" ht="23.25">
      <c r="A10" s="34"/>
      <c r="B10" s="35" t="s">
        <v>45</v>
      </c>
      <c r="C10" s="36">
        <f>SUM(C11)</f>
        <v>486644</v>
      </c>
      <c r="D10" s="36">
        <f>SUM(D11)</f>
        <v>0</v>
      </c>
      <c r="E10" s="37">
        <f>SUM(E11)</f>
        <v>0</v>
      </c>
    </row>
    <row r="11" spans="1:5" ht="30.75" thickBot="1">
      <c r="A11" s="38" t="s">
        <v>68</v>
      </c>
      <c r="B11" s="39" t="s">
        <v>69</v>
      </c>
      <c r="C11" s="40">
        <f>SUM('ZB-MZK'!H48:H48)</f>
        <v>486644</v>
      </c>
      <c r="D11" s="40">
        <v>0</v>
      </c>
      <c r="E11" s="41">
        <v>0</v>
      </c>
    </row>
  </sheetData>
  <mergeCells count="10">
    <mergeCell ref="C1:E1"/>
    <mergeCell ref="C2:E2"/>
    <mergeCell ref="C3:E3"/>
    <mergeCell ref="C4:E4"/>
    <mergeCell ref="A5:E5"/>
    <mergeCell ref="A6:E6"/>
    <mergeCell ref="A7:A8"/>
    <mergeCell ref="B7:B8"/>
    <mergeCell ref="C7:C8"/>
    <mergeCell ref="D7:E7"/>
  </mergeCells>
  <printOptions/>
  <pageMargins left="0.984251968503937" right="0" top="0.3937007874015748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workbookViewId="0" topLeftCell="A1">
      <pane xSplit="5" ySplit="11" topLeftCell="J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L24" sqref="L24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4.00390625" style="4" customWidth="1"/>
    <col min="5" max="5" width="6.875" style="112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384" width="9.125" style="4" customWidth="1"/>
  </cols>
  <sheetData>
    <row r="1" spans="9:14" ht="12.75">
      <c r="I1" s="392" t="s">
        <v>207</v>
      </c>
      <c r="J1" s="393"/>
      <c r="K1" s="393"/>
      <c r="L1" s="393"/>
      <c r="M1" s="393"/>
      <c r="N1" s="393"/>
    </row>
    <row r="2" spans="9:14" ht="12.75">
      <c r="I2" s="394" t="str">
        <f>Dane!B1</f>
        <v>do Uchwały Nr XXX/215/2005</v>
      </c>
      <c r="J2" s="393"/>
      <c r="K2" s="393"/>
      <c r="L2" s="393"/>
      <c r="M2" s="393"/>
      <c r="N2" s="393"/>
    </row>
    <row r="3" spans="9:14" ht="15">
      <c r="I3" s="395" t="s">
        <v>14</v>
      </c>
      <c r="J3" s="396"/>
      <c r="K3" s="396"/>
      <c r="L3" s="396"/>
      <c r="M3" s="396"/>
      <c r="N3" s="396"/>
    </row>
    <row r="4" spans="9:14" ht="12.75">
      <c r="I4" s="394" t="str">
        <f>Dane!B2</f>
        <v>z dnia 28 listopada 2005 roku</v>
      </c>
      <c r="J4" s="393"/>
      <c r="K4" s="393"/>
      <c r="L4" s="393"/>
      <c r="M4" s="393"/>
      <c r="N4" s="393"/>
    </row>
    <row r="5" spans="2:13" ht="18.75">
      <c r="B5" s="325" t="s">
        <v>102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="203" customFormat="1" ht="9.75" customHeight="1">
      <c r="E6" s="204"/>
    </row>
    <row r="7" spans="1:14" ht="22.5" customHeight="1">
      <c r="A7" s="386" t="s">
        <v>1</v>
      </c>
      <c r="B7" s="387"/>
      <c r="C7" s="387"/>
      <c r="D7" s="388" t="s">
        <v>20</v>
      </c>
      <c r="E7" s="218" t="s">
        <v>103</v>
      </c>
      <c r="F7" s="387" t="s">
        <v>104</v>
      </c>
      <c r="G7" s="383" t="s">
        <v>105</v>
      </c>
      <c r="H7" s="382" t="s">
        <v>106</v>
      </c>
      <c r="I7" s="383" t="s">
        <v>107</v>
      </c>
      <c r="J7" s="389" t="s">
        <v>108</v>
      </c>
      <c r="K7" s="390"/>
      <c r="L7" s="390"/>
      <c r="M7" s="391"/>
      <c r="N7" s="388" t="s">
        <v>21</v>
      </c>
    </row>
    <row r="8" spans="1:14" ht="22.5" customHeight="1">
      <c r="A8" s="220" t="s">
        <v>3</v>
      </c>
      <c r="B8" s="220" t="s">
        <v>22</v>
      </c>
      <c r="C8" s="220" t="s">
        <v>7</v>
      </c>
      <c r="D8" s="388"/>
      <c r="E8" s="156" t="s">
        <v>23</v>
      </c>
      <c r="F8" s="387"/>
      <c r="G8" s="383"/>
      <c r="H8" s="382"/>
      <c r="I8" s="383"/>
      <c r="J8" s="221" t="s">
        <v>109</v>
      </c>
      <c r="K8" s="221" t="s">
        <v>110</v>
      </c>
      <c r="L8" s="221" t="s">
        <v>75</v>
      </c>
      <c r="M8" s="221" t="s">
        <v>111</v>
      </c>
      <c r="N8" s="388"/>
    </row>
    <row r="9" spans="1:14" ht="14.25" customHeight="1">
      <c r="A9" s="222">
        <v>1</v>
      </c>
      <c r="B9" s="222">
        <v>2</v>
      </c>
      <c r="C9" s="222">
        <v>3</v>
      </c>
      <c r="D9" s="222">
        <v>4</v>
      </c>
      <c r="E9" s="222">
        <v>5</v>
      </c>
      <c r="F9" s="222">
        <v>6</v>
      </c>
      <c r="G9" s="222">
        <v>7</v>
      </c>
      <c r="H9" s="222">
        <v>8</v>
      </c>
      <c r="I9" s="222">
        <v>9</v>
      </c>
      <c r="J9" s="223">
        <v>10</v>
      </c>
      <c r="K9" s="223">
        <v>11</v>
      </c>
      <c r="L9" s="223">
        <v>12</v>
      </c>
      <c r="M9" s="223">
        <v>13</v>
      </c>
      <c r="N9" s="222">
        <v>14</v>
      </c>
    </row>
    <row r="10" spans="1:14" s="112" customFormat="1" ht="20.25" customHeight="1">
      <c r="A10" s="224"/>
      <c r="B10" s="384" t="s">
        <v>24</v>
      </c>
      <c r="C10" s="385"/>
      <c r="D10" s="385"/>
      <c r="E10" s="225"/>
      <c r="F10" s="226">
        <f aca="true" t="shared" si="0" ref="F10:M10">SUM(F11+F40)</f>
        <v>1413203</v>
      </c>
      <c r="G10" s="226">
        <f t="shared" si="0"/>
        <v>11372794</v>
      </c>
      <c r="H10" s="226">
        <f t="shared" si="0"/>
        <v>4270694</v>
      </c>
      <c r="I10" s="226">
        <f t="shared" si="0"/>
        <v>7102100</v>
      </c>
      <c r="J10" s="227">
        <f t="shared" si="0"/>
        <v>4270694</v>
      </c>
      <c r="K10" s="227">
        <f t="shared" si="0"/>
        <v>0</v>
      </c>
      <c r="L10" s="227">
        <f t="shared" si="0"/>
        <v>0</v>
      </c>
      <c r="M10" s="227">
        <f t="shared" si="0"/>
        <v>0</v>
      </c>
      <c r="N10" s="234"/>
    </row>
    <row r="11" spans="1:14" ht="20.25" customHeight="1">
      <c r="A11" s="228" t="s">
        <v>25</v>
      </c>
      <c r="B11" s="381" t="s">
        <v>26</v>
      </c>
      <c r="C11" s="378"/>
      <c r="D11" s="378"/>
      <c r="E11" s="379"/>
      <c r="F11" s="208">
        <f aca="true" t="shared" si="1" ref="F11:M11">SUM(F12:F39)</f>
        <v>890500</v>
      </c>
      <c r="G11" s="208">
        <f t="shared" si="1"/>
        <v>2031194</v>
      </c>
      <c r="H11" s="208">
        <f t="shared" si="1"/>
        <v>2031194</v>
      </c>
      <c r="I11" s="208">
        <f t="shared" si="1"/>
        <v>0</v>
      </c>
      <c r="J11" s="211">
        <f t="shared" si="1"/>
        <v>2031194</v>
      </c>
      <c r="K11" s="211">
        <f t="shared" si="1"/>
        <v>0</v>
      </c>
      <c r="L11" s="211">
        <f t="shared" si="1"/>
        <v>0</v>
      </c>
      <c r="M11" s="211">
        <f t="shared" si="1"/>
        <v>0</v>
      </c>
      <c r="N11" s="235"/>
    </row>
    <row r="12" spans="1:14" s="117" customFormat="1" ht="18" customHeight="1">
      <c r="A12" s="229" t="s">
        <v>159</v>
      </c>
      <c r="B12" s="229" t="s">
        <v>160</v>
      </c>
      <c r="C12" s="230">
        <v>6050</v>
      </c>
      <c r="D12" s="233" t="s">
        <v>161</v>
      </c>
      <c r="E12" s="219">
        <v>2005</v>
      </c>
      <c r="F12" s="118">
        <v>0</v>
      </c>
      <c r="G12" s="118">
        <v>15600</v>
      </c>
      <c r="H12" s="118">
        <v>15600</v>
      </c>
      <c r="I12" s="118">
        <f aca="true" t="shared" si="2" ref="I12:I39">G12-H12</f>
        <v>0</v>
      </c>
      <c r="J12" s="209">
        <f aca="true" t="shared" si="3" ref="J12:J39">H12-K12-L12-M12</f>
        <v>15600</v>
      </c>
      <c r="K12" s="209">
        <v>0</v>
      </c>
      <c r="L12" s="209">
        <v>0</v>
      </c>
      <c r="M12" s="209">
        <v>0</v>
      </c>
      <c r="N12" s="236" t="s">
        <v>150</v>
      </c>
    </row>
    <row r="13" spans="1:14" s="117" customFormat="1" ht="18" customHeight="1">
      <c r="A13" s="229" t="s">
        <v>159</v>
      </c>
      <c r="B13" s="229" t="s">
        <v>160</v>
      </c>
      <c r="C13" s="230">
        <v>6050</v>
      </c>
      <c r="D13" s="245" t="s">
        <v>175</v>
      </c>
      <c r="E13" s="219">
        <v>2005</v>
      </c>
      <c r="F13" s="118">
        <v>0</v>
      </c>
      <c r="G13" s="118">
        <v>6900</v>
      </c>
      <c r="H13" s="118">
        <v>6900</v>
      </c>
      <c r="I13" s="118">
        <f t="shared" si="2"/>
        <v>0</v>
      </c>
      <c r="J13" s="209">
        <f t="shared" si="3"/>
        <v>6900</v>
      </c>
      <c r="K13" s="209">
        <v>0</v>
      </c>
      <c r="L13" s="209">
        <v>0</v>
      </c>
      <c r="M13" s="209">
        <v>0</v>
      </c>
      <c r="N13" s="236" t="s">
        <v>150</v>
      </c>
    </row>
    <row r="14" spans="1:14" s="117" customFormat="1" ht="18" customHeight="1">
      <c r="A14" s="229" t="s">
        <v>159</v>
      </c>
      <c r="B14" s="229" t="s">
        <v>160</v>
      </c>
      <c r="C14" s="230">
        <v>6050</v>
      </c>
      <c r="D14" s="245" t="s">
        <v>179</v>
      </c>
      <c r="E14" s="219">
        <v>2005</v>
      </c>
      <c r="F14" s="118">
        <v>0</v>
      </c>
      <c r="G14" s="118">
        <v>5800</v>
      </c>
      <c r="H14" s="118">
        <v>5800</v>
      </c>
      <c r="I14" s="118">
        <f>G14-H14</f>
        <v>0</v>
      </c>
      <c r="J14" s="209">
        <f>H14-K14-L14-M14</f>
        <v>5800</v>
      </c>
      <c r="K14" s="209">
        <v>0</v>
      </c>
      <c r="L14" s="209">
        <v>0</v>
      </c>
      <c r="M14" s="209">
        <v>0</v>
      </c>
      <c r="N14" s="236" t="s">
        <v>150</v>
      </c>
    </row>
    <row r="15" spans="1:14" s="117" customFormat="1" ht="18" customHeight="1">
      <c r="A15" s="229" t="s">
        <v>159</v>
      </c>
      <c r="B15" s="229" t="s">
        <v>160</v>
      </c>
      <c r="C15" s="230">
        <v>6050</v>
      </c>
      <c r="D15" s="245" t="s">
        <v>176</v>
      </c>
      <c r="E15" s="219">
        <v>2005</v>
      </c>
      <c r="F15" s="118">
        <v>0</v>
      </c>
      <c r="G15" s="118">
        <v>30000</v>
      </c>
      <c r="H15" s="118">
        <v>30000</v>
      </c>
      <c r="I15" s="118">
        <f>G15-H15</f>
        <v>0</v>
      </c>
      <c r="J15" s="209">
        <f>H15-K15-L15-M15</f>
        <v>30000</v>
      </c>
      <c r="K15" s="209">
        <v>0</v>
      </c>
      <c r="L15" s="209">
        <v>0</v>
      </c>
      <c r="M15" s="209">
        <v>0</v>
      </c>
      <c r="N15" s="236" t="s">
        <v>150</v>
      </c>
    </row>
    <row r="16" spans="1:14" s="117" customFormat="1" ht="18" customHeight="1">
      <c r="A16" s="229">
        <v>600</v>
      </c>
      <c r="B16" s="229">
        <v>60016</v>
      </c>
      <c r="C16" s="230">
        <v>6050</v>
      </c>
      <c r="D16" s="233" t="s">
        <v>28</v>
      </c>
      <c r="E16" s="219" t="s">
        <v>30</v>
      </c>
      <c r="F16" s="118">
        <v>87500</v>
      </c>
      <c r="G16" s="118">
        <v>12500</v>
      </c>
      <c r="H16" s="118">
        <v>12500</v>
      </c>
      <c r="I16" s="118">
        <f>G16-H16</f>
        <v>0</v>
      </c>
      <c r="J16" s="209">
        <f>H16-K16-L16-M16</f>
        <v>12500</v>
      </c>
      <c r="K16" s="209">
        <v>0</v>
      </c>
      <c r="L16" s="209">
        <v>0</v>
      </c>
      <c r="M16" s="209">
        <v>0</v>
      </c>
      <c r="N16" s="236" t="s">
        <v>180</v>
      </c>
    </row>
    <row r="17" spans="1:14" ht="25.5">
      <c r="A17" s="229">
        <v>600</v>
      </c>
      <c r="B17" s="229">
        <v>60016</v>
      </c>
      <c r="C17" s="230">
        <v>6050</v>
      </c>
      <c r="D17" s="233" t="s">
        <v>77</v>
      </c>
      <c r="E17" s="219" t="s">
        <v>30</v>
      </c>
      <c r="F17" s="118">
        <v>212000</v>
      </c>
      <c r="G17" s="118">
        <v>33400</v>
      </c>
      <c r="H17" s="118">
        <v>33400</v>
      </c>
      <c r="I17" s="118">
        <f t="shared" si="2"/>
        <v>0</v>
      </c>
      <c r="J17" s="209">
        <f t="shared" si="3"/>
        <v>33400</v>
      </c>
      <c r="K17" s="209">
        <v>0</v>
      </c>
      <c r="L17" s="209">
        <v>0</v>
      </c>
      <c r="M17" s="209">
        <v>0</v>
      </c>
      <c r="N17" s="236" t="s">
        <v>180</v>
      </c>
    </row>
    <row r="18" spans="1:14" ht="22.5">
      <c r="A18" s="229">
        <v>600</v>
      </c>
      <c r="B18" s="229">
        <v>60016</v>
      </c>
      <c r="C18" s="230">
        <v>6050</v>
      </c>
      <c r="D18" s="233" t="s">
        <v>29</v>
      </c>
      <c r="E18" s="219" t="s">
        <v>30</v>
      </c>
      <c r="F18" s="118">
        <v>189000</v>
      </c>
      <c r="G18" s="118">
        <v>37100</v>
      </c>
      <c r="H18" s="118">
        <v>37100</v>
      </c>
      <c r="I18" s="118">
        <f t="shared" si="2"/>
        <v>0</v>
      </c>
      <c r="J18" s="209">
        <f t="shared" si="3"/>
        <v>37100</v>
      </c>
      <c r="K18" s="209">
        <v>0</v>
      </c>
      <c r="L18" s="209">
        <v>0</v>
      </c>
      <c r="M18" s="209">
        <v>0</v>
      </c>
      <c r="N18" s="236" t="s">
        <v>180</v>
      </c>
    </row>
    <row r="19" spans="1:14" ht="25.5">
      <c r="A19" s="229">
        <v>600</v>
      </c>
      <c r="B19" s="229">
        <v>60016</v>
      </c>
      <c r="C19" s="230">
        <v>6050</v>
      </c>
      <c r="D19" s="233" t="s">
        <v>79</v>
      </c>
      <c r="E19" s="210" t="s">
        <v>30</v>
      </c>
      <c r="F19" s="118">
        <v>101000</v>
      </c>
      <c r="G19" s="118">
        <v>372000</v>
      </c>
      <c r="H19" s="118">
        <v>372000</v>
      </c>
      <c r="I19" s="118">
        <f t="shared" si="2"/>
        <v>0</v>
      </c>
      <c r="J19" s="209">
        <f t="shared" si="3"/>
        <v>372000</v>
      </c>
      <c r="K19" s="209">
        <v>0</v>
      </c>
      <c r="L19" s="209">
        <v>0</v>
      </c>
      <c r="M19" s="209">
        <v>0</v>
      </c>
      <c r="N19" s="236" t="s">
        <v>112</v>
      </c>
    </row>
    <row r="20" spans="1:14" ht="25.5">
      <c r="A20" s="229">
        <v>600</v>
      </c>
      <c r="B20" s="229">
        <v>60016</v>
      </c>
      <c r="C20" s="230">
        <v>6050</v>
      </c>
      <c r="D20" s="233" t="s">
        <v>163</v>
      </c>
      <c r="E20" s="210">
        <v>2005</v>
      </c>
      <c r="F20" s="118"/>
      <c r="G20" s="118">
        <v>10700</v>
      </c>
      <c r="H20" s="118">
        <v>10700</v>
      </c>
      <c r="I20" s="118">
        <f>G20-H20</f>
        <v>0</v>
      </c>
      <c r="J20" s="209">
        <f>H20-K20-L20-M20</f>
        <v>10700</v>
      </c>
      <c r="K20" s="209">
        <v>0</v>
      </c>
      <c r="L20" s="209">
        <v>0</v>
      </c>
      <c r="M20" s="209">
        <v>0</v>
      </c>
      <c r="N20" s="236" t="s">
        <v>112</v>
      </c>
    </row>
    <row r="21" spans="1:14" ht="22.5">
      <c r="A21" s="229">
        <v>600</v>
      </c>
      <c r="B21" s="229">
        <v>60016</v>
      </c>
      <c r="C21" s="230">
        <v>6050</v>
      </c>
      <c r="D21" s="233" t="s">
        <v>113</v>
      </c>
      <c r="E21" s="210" t="s">
        <v>30</v>
      </c>
      <c r="F21" s="118">
        <v>298000</v>
      </c>
      <c r="G21" s="118">
        <v>820000</v>
      </c>
      <c r="H21" s="118">
        <v>820000</v>
      </c>
      <c r="I21" s="118">
        <f t="shared" si="2"/>
        <v>0</v>
      </c>
      <c r="J21" s="209">
        <f t="shared" si="3"/>
        <v>820000</v>
      </c>
      <c r="K21" s="209">
        <v>0</v>
      </c>
      <c r="L21" s="209">
        <v>0</v>
      </c>
      <c r="M21" s="209">
        <v>0</v>
      </c>
      <c r="N21" s="236" t="s">
        <v>180</v>
      </c>
    </row>
    <row r="22" spans="1:14" ht="12.75">
      <c r="A22" s="229">
        <v>600</v>
      </c>
      <c r="B22" s="229">
        <v>60016</v>
      </c>
      <c r="C22" s="230">
        <v>6050</v>
      </c>
      <c r="D22" s="233" t="s">
        <v>171</v>
      </c>
      <c r="E22" s="210">
        <v>2005</v>
      </c>
      <c r="F22" s="118"/>
      <c r="G22" s="118">
        <v>19000</v>
      </c>
      <c r="H22" s="118">
        <v>19000</v>
      </c>
      <c r="I22" s="118">
        <f>G22-H22</f>
        <v>0</v>
      </c>
      <c r="J22" s="209">
        <f>H22-K22-L22-M22</f>
        <v>19000</v>
      </c>
      <c r="K22" s="209">
        <v>0</v>
      </c>
      <c r="L22" s="209">
        <v>0</v>
      </c>
      <c r="M22" s="209">
        <v>0</v>
      </c>
      <c r="N22" s="236" t="s">
        <v>180</v>
      </c>
    </row>
    <row r="23" spans="1:14" ht="12.75">
      <c r="A23" s="229">
        <v>600</v>
      </c>
      <c r="B23" s="229">
        <v>60016</v>
      </c>
      <c r="C23" s="230">
        <v>6050</v>
      </c>
      <c r="D23" s="233" t="s">
        <v>172</v>
      </c>
      <c r="E23" s="210">
        <v>2005</v>
      </c>
      <c r="F23" s="118"/>
      <c r="G23" s="118">
        <v>13800</v>
      </c>
      <c r="H23" s="118">
        <v>13800</v>
      </c>
      <c r="I23" s="118">
        <f>G23-H23</f>
        <v>0</v>
      </c>
      <c r="J23" s="209">
        <f>H23-K23-L23-M23</f>
        <v>13800</v>
      </c>
      <c r="K23" s="209">
        <v>0</v>
      </c>
      <c r="L23" s="209">
        <v>0</v>
      </c>
      <c r="M23" s="209">
        <v>0</v>
      </c>
      <c r="N23" s="236" t="s">
        <v>180</v>
      </c>
    </row>
    <row r="24" spans="1:14" ht="22.5">
      <c r="A24" s="229">
        <v>600</v>
      </c>
      <c r="B24" s="229">
        <v>60016</v>
      </c>
      <c r="C24" s="230">
        <v>6050</v>
      </c>
      <c r="D24" s="233" t="s">
        <v>33</v>
      </c>
      <c r="E24" s="210" t="s">
        <v>30</v>
      </c>
      <c r="F24" s="118">
        <v>3000</v>
      </c>
      <c r="G24" s="118">
        <v>97700</v>
      </c>
      <c r="H24" s="118">
        <v>97700</v>
      </c>
      <c r="I24" s="118">
        <f t="shared" si="2"/>
        <v>0</v>
      </c>
      <c r="J24" s="209">
        <f t="shared" si="3"/>
        <v>97700</v>
      </c>
      <c r="K24" s="209">
        <v>0</v>
      </c>
      <c r="L24" s="209">
        <v>0</v>
      </c>
      <c r="M24" s="209">
        <v>0</v>
      </c>
      <c r="N24" s="236" t="s">
        <v>151</v>
      </c>
    </row>
    <row r="25" spans="1:14" ht="12.75">
      <c r="A25" s="229">
        <v>600</v>
      </c>
      <c r="B25" s="230">
        <v>60016</v>
      </c>
      <c r="C25" s="230">
        <v>6050</v>
      </c>
      <c r="D25" s="233" t="s">
        <v>162</v>
      </c>
      <c r="E25" s="219">
        <v>2005</v>
      </c>
      <c r="F25" s="118">
        <v>0</v>
      </c>
      <c r="G25" s="118">
        <v>25000</v>
      </c>
      <c r="H25" s="118">
        <v>25000</v>
      </c>
      <c r="I25" s="118">
        <f t="shared" si="2"/>
        <v>0</v>
      </c>
      <c r="J25" s="209">
        <f t="shared" si="3"/>
        <v>25000</v>
      </c>
      <c r="K25" s="209">
        <v>0</v>
      </c>
      <c r="L25" s="209">
        <v>0</v>
      </c>
      <c r="M25" s="209">
        <v>0</v>
      </c>
      <c r="N25" s="236" t="s">
        <v>209</v>
      </c>
    </row>
    <row r="26" spans="1:14" ht="12.75">
      <c r="A26" s="230">
        <v>600</v>
      </c>
      <c r="B26" s="230">
        <v>60016</v>
      </c>
      <c r="C26" s="230">
        <v>6050</v>
      </c>
      <c r="D26" s="233" t="s">
        <v>143</v>
      </c>
      <c r="E26" s="219">
        <v>2005</v>
      </c>
      <c r="F26" s="118">
        <v>0</v>
      </c>
      <c r="G26" s="118">
        <v>103500</v>
      </c>
      <c r="H26" s="118">
        <v>103500</v>
      </c>
      <c r="I26" s="118">
        <f t="shared" si="2"/>
        <v>0</v>
      </c>
      <c r="J26" s="209">
        <f t="shared" si="3"/>
        <v>103500</v>
      </c>
      <c r="K26" s="209">
        <v>0</v>
      </c>
      <c r="L26" s="209">
        <v>0</v>
      </c>
      <c r="M26" s="209">
        <v>0</v>
      </c>
      <c r="N26" s="236" t="s">
        <v>180</v>
      </c>
    </row>
    <row r="27" spans="1:14" ht="12.75">
      <c r="A27" s="230">
        <v>600</v>
      </c>
      <c r="B27" s="230">
        <v>60016</v>
      </c>
      <c r="C27" s="230">
        <v>6050</v>
      </c>
      <c r="D27" s="233" t="s">
        <v>114</v>
      </c>
      <c r="E27" s="219">
        <v>2005</v>
      </c>
      <c r="F27" s="118">
        <v>0</v>
      </c>
      <c r="G27" s="118">
        <v>169300</v>
      </c>
      <c r="H27" s="118">
        <v>169300</v>
      </c>
      <c r="I27" s="118">
        <f t="shared" si="2"/>
        <v>0</v>
      </c>
      <c r="J27" s="209">
        <f t="shared" si="3"/>
        <v>169300</v>
      </c>
      <c r="K27" s="209">
        <v>0</v>
      </c>
      <c r="L27" s="209">
        <v>0</v>
      </c>
      <c r="M27" s="209">
        <v>0</v>
      </c>
      <c r="N27" s="236" t="s">
        <v>209</v>
      </c>
    </row>
    <row r="28" spans="1:14" ht="25.5">
      <c r="A28" s="229">
        <v>750</v>
      </c>
      <c r="B28" s="229">
        <v>75023</v>
      </c>
      <c r="C28" s="230">
        <v>6060</v>
      </c>
      <c r="D28" s="233" t="s">
        <v>115</v>
      </c>
      <c r="E28" s="219">
        <v>2005</v>
      </c>
      <c r="F28" s="118">
        <v>0</v>
      </c>
      <c r="G28" s="118">
        <v>53285</v>
      </c>
      <c r="H28" s="118">
        <v>53285</v>
      </c>
      <c r="I28" s="118">
        <f t="shared" si="2"/>
        <v>0</v>
      </c>
      <c r="J28" s="209">
        <f t="shared" si="3"/>
        <v>53285</v>
      </c>
      <c r="K28" s="209">
        <v>0</v>
      </c>
      <c r="L28" s="209">
        <v>0</v>
      </c>
      <c r="M28" s="209">
        <v>0</v>
      </c>
      <c r="N28" s="236"/>
    </row>
    <row r="29" spans="1:14" ht="12.75">
      <c r="A29" s="230">
        <v>754</v>
      </c>
      <c r="B29" s="230">
        <v>75414</v>
      </c>
      <c r="C29" s="230">
        <v>6050</v>
      </c>
      <c r="D29" s="233" t="s">
        <v>146</v>
      </c>
      <c r="E29" s="219">
        <v>2005</v>
      </c>
      <c r="F29" s="118">
        <v>0</v>
      </c>
      <c r="G29" s="118">
        <v>4449</v>
      </c>
      <c r="H29" s="118">
        <v>4449</v>
      </c>
      <c r="I29" s="118">
        <f t="shared" si="2"/>
        <v>0</v>
      </c>
      <c r="J29" s="209">
        <f t="shared" si="3"/>
        <v>4449</v>
      </c>
      <c r="K29" s="209">
        <v>0</v>
      </c>
      <c r="L29" s="209">
        <v>0</v>
      </c>
      <c r="M29" s="209">
        <v>0</v>
      </c>
      <c r="N29" s="236"/>
    </row>
    <row r="30" spans="1:14" ht="25.5">
      <c r="A30" s="230">
        <v>754</v>
      </c>
      <c r="B30" s="230">
        <v>75414</v>
      </c>
      <c r="C30" s="230">
        <v>6060</v>
      </c>
      <c r="D30" s="233" t="s">
        <v>145</v>
      </c>
      <c r="E30" s="219">
        <v>2005</v>
      </c>
      <c r="F30" s="118">
        <v>0</v>
      </c>
      <c r="G30" s="118">
        <v>5551</v>
      </c>
      <c r="H30" s="118">
        <v>5551</v>
      </c>
      <c r="I30" s="118">
        <f t="shared" si="2"/>
        <v>0</v>
      </c>
      <c r="J30" s="209">
        <f t="shared" si="3"/>
        <v>5551</v>
      </c>
      <c r="K30" s="209">
        <v>0</v>
      </c>
      <c r="L30" s="209">
        <v>0</v>
      </c>
      <c r="M30" s="209">
        <v>0</v>
      </c>
      <c r="N30" s="236"/>
    </row>
    <row r="31" spans="1:14" ht="25.5">
      <c r="A31" s="230">
        <v>801</v>
      </c>
      <c r="B31" s="230">
        <v>80101</v>
      </c>
      <c r="C31" s="230">
        <v>6050</v>
      </c>
      <c r="D31" s="233" t="s">
        <v>199</v>
      </c>
      <c r="E31" s="219">
        <v>2005</v>
      </c>
      <c r="F31" s="118">
        <v>0</v>
      </c>
      <c r="G31" s="118">
        <v>66700</v>
      </c>
      <c r="H31" s="118">
        <v>66700</v>
      </c>
      <c r="I31" s="118">
        <f>G31-H31</f>
        <v>0</v>
      </c>
      <c r="J31" s="209">
        <f>H31-K31-L31-M31</f>
        <v>66700</v>
      </c>
      <c r="K31" s="209">
        <v>0</v>
      </c>
      <c r="L31" s="209">
        <v>0</v>
      </c>
      <c r="M31" s="209">
        <v>0</v>
      </c>
      <c r="N31" s="236"/>
    </row>
    <row r="32" spans="1:14" ht="12.75">
      <c r="A32" s="230">
        <v>801</v>
      </c>
      <c r="B32" s="230">
        <v>80104</v>
      </c>
      <c r="C32" s="230">
        <v>6050</v>
      </c>
      <c r="D32" s="233" t="s">
        <v>153</v>
      </c>
      <c r="E32" s="219">
        <v>2005</v>
      </c>
      <c r="F32" s="118">
        <v>0</v>
      </c>
      <c r="G32" s="118">
        <v>32000</v>
      </c>
      <c r="H32" s="118">
        <v>32000</v>
      </c>
      <c r="I32" s="118">
        <f t="shared" si="2"/>
        <v>0</v>
      </c>
      <c r="J32" s="209">
        <f t="shared" si="3"/>
        <v>32000</v>
      </c>
      <c r="K32" s="209">
        <v>0</v>
      </c>
      <c r="L32" s="209">
        <v>0</v>
      </c>
      <c r="M32" s="209">
        <v>0</v>
      </c>
      <c r="N32" s="236"/>
    </row>
    <row r="33" spans="1:14" ht="12.75">
      <c r="A33" s="230">
        <v>852</v>
      </c>
      <c r="B33" s="230">
        <v>85214</v>
      </c>
      <c r="C33" s="230">
        <v>6060</v>
      </c>
      <c r="D33" s="233" t="s">
        <v>135</v>
      </c>
      <c r="E33" s="219">
        <v>2005</v>
      </c>
      <c r="F33" s="118">
        <v>0</v>
      </c>
      <c r="G33" s="118">
        <v>1727</v>
      </c>
      <c r="H33" s="118">
        <v>1727</v>
      </c>
      <c r="I33" s="118">
        <f>G33-H33</f>
        <v>0</v>
      </c>
      <c r="J33" s="209">
        <f>H33-K33-L33-M33</f>
        <v>1727</v>
      </c>
      <c r="K33" s="209">
        <v>0</v>
      </c>
      <c r="L33" s="209">
        <v>0</v>
      </c>
      <c r="M33" s="209">
        <v>0</v>
      </c>
      <c r="N33" s="236"/>
    </row>
    <row r="34" spans="1:14" ht="12.75">
      <c r="A34" s="230">
        <v>852</v>
      </c>
      <c r="B34" s="230">
        <v>85219</v>
      </c>
      <c r="C34" s="230">
        <v>6060</v>
      </c>
      <c r="D34" s="233" t="s">
        <v>250</v>
      </c>
      <c r="E34" s="219">
        <v>2005</v>
      </c>
      <c r="F34" s="118">
        <v>0</v>
      </c>
      <c r="G34" s="118">
        <v>16500</v>
      </c>
      <c r="H34" s="118">
        <v>16500</v>
      </c>
      <c r="I34" s="118">
        <f t="shared" si="2"/>
        <v>0</v>
      </c>
      <c r="J34" s="209">
        <f t="shared" si="3"/>
        <v>16500</v>
      </c>
      <c r="K34" s="209">
        <v>0</v>
      </c>
      <c r="L34" s="209">
        <v>0</v>
      </c>
      <c r="M34" s="209">
        <v>0</v>
      </c>
      <c r="N34" s="236"/>
    </row>
    <row r="35" spans="1:14" ht="25.5">
      <c r="A35" s="229">
        <v>900</v>
      </c>
      <c r="B35" s="229">
        <v>90095</v>
      </c>
      <c r="C35" s="230">
        <v>6050</v>
      </c>
      <c r="D35" s="233" t="s">
        <v>149</v>
      </c>
      <c r="E35" s="210">
        <v>2005</v>
      </c>
      <c r="F35" s="118">
        <v>0</v>
      </c>
      <c r="G35" s="118">
        <v>14800</v>
      </c>
      <c r="H35" s="118">
        <v>14800</v>
      </c>
      <c r="I35" s="118">
        <f t="shared" si="2"/>
        <v>0</v>
      </c>
      <c r="J35" s="209">
        <f t="shared" si="3"/>
        <v>14800</v>
      </c>
      <c r="K35" s="209">
        <v>0</v>
      </c>
      <c r="L35" s="209">
        <v>0</v>
      </c>
      <c r="M35" s="209">
        <v>0</v>
      </c>
      <c r="N35" s="236" t="s">
        <v>150</v>
      </c>
    </row>
    <row r="36" spans="1:14" ht="25.5">
      <c r="A36" s="229">
        <v>900</v>
      </c>
      <c r="B36" s="229">
        <v>90095</v>
      </c>
      <c r="C36" s="230">
        <v>6050</v>
      </c>
      <c r="D36" s="233" t="s">
        <v>168</v>
      </c>
      <c r="E36" s="210">
        <v>2005</v>
      </c>
      <c r="F36" s="118">
        <v>0</v>
      </c>
      <c r="G36" s="118">
        <v>43000</v>
      </c>
      <c r="H36" s="118">
        <v>43000</v>
      </c>
      <c r="I36" s="118">
        <f t="shared" si="2"/>
        <v>0</v>
      </c>
      <c r="J36" s="209">
        <f t="shared" si="3"/>
        <v>43000</v>
      </c>
      <c r="K36" s="209">
        <v>0</v>
      </c>
      <c r="L36" s="209">
        <v>0</v>
      </c>
      <c r="M36" s="209">
        <v>0</v>
      </c>
      <c r="N36" s="236" t="s">
        <v>150</v>
      </c>
    </row>
    <row r="37" spans="1:14" ht="12.75">
      <c r="A37" s="230">
        <v>900</v>
      </c>
      <c r="B37" s="230">
        <v>90095</v>
      </c>
      <c r="C37" s="230">
        <v>6050</v>
      </c>
      <c r="D37" s="233" t="s">
        <v>158</v>
      </c>
      <c r="E37" s="219">
        <v>2005</v>
      </c>
      <c r="F37" s="118">
        <v>0</v>
      </c>
      <c r="G37" s="118">
        <v>10900</v>
      </c>
      <c r="H37" s="118">
        <v>10900</v>
      </c>
      <c r="I37" s="118">
        <f t="shared" si="2"/>
        <v>0</v>
      </c>
      <c r="J37" s="209">
        <f t="shared" si="3"/>
        <v>10900</v>
      </c>
      <c r="K37" s="209">
        <v>0</v>
      </c>
      <c r="L37" s="209">
        <v>0</v>
      </c>
      <c r="M37" s="209">
        <v>0</v>
      </c>
      <c r="N37" s="236" t="s">
        <v>150</v>
      </c>
    </row>
    <row r="38" spans="1:14" ht="20.25" customHeight="1">
      <c r="A38" s="230">
        <v>921</v>
      </c>
      <c r="B38" s="230">
        <v>92109</v>
      </c>
      <c r="C38" s="230">
        <v>6060</v>
      </c>
      <c r="D38" s="233" t="s">
        <v>250</v>
      </c>
      <c r="E38" s="219">
        <v>2005</v>
      </c>
      <c r="F38" s="118">
        <v>0</v>
      </c>
      <c r="G38" s="118">
        <v>9000</v>
      </c>
      <c r="H38" s="118">
        <v>9000</v>
      </c>
      <c r="I38" s="118">
        <f>G38-H38</f>
        <v>0</v>
      </c>
      <c r="J38" s="209">
        <f>H38-K38-L38-M38</f>
        <v>9000</v>
      </c>
      <c r="K38" s="209">
        <v>0</v>
      </c>
      <c r="L38" s="209">
        <v>0</v>
      </c>
      <c r="M38" s="209">
        <v>0</v>
      </c>
      <c r="N38" s="236"/>
    </row>
    <row r="39" spans="1:14" ht="20.25" customHeight="1">
      <c r="A39" s="230">
        <v>921</v>
      </c>
      <c r="B39" s="230">
        <v>92116</v>
      </c>
      <c r="C39" s="230">
        <v>6060</v>
      </c>
      <c r="D39" s="233" t="s">
        <v>135</v>
      </c>
      <c r="E39" s="219">
        <v>2005</v>
      </c>
      <c r="F39" s="118">
        <v>0</v>
      </c>
      <c r="G39" s="118">
        <v>982</v>
      </c>
      <c r="H39" s="118">
        <v>982</v>
      </c>
      <c r="I39" s="118">
        <f t="shared" si="2"/>
        <v>0</v>
      </c>
      <c r="J39" s="209">
        <f t="shared" si="3"/>
        <v>982</v>
      </c>
      <c r="K39" s="209">
        <v>0</v>
      </c>
      <c r="L39" s="209">
        <v>0</v>
      </c>
      <c r="M39" s="209">
        <v>0</v>
      </c>
      <c r="N39" s="236"/>
    </row>
    <row r="40" spans="1:14" ht="20.25">
      <c r="A40" s="228" t="s">
        <v>12</v>
      </c>
      <c r="B40" s="381" t="s">
        <v>27</v>
      </c>
      <c r="C40" s="378"/>
      <c r="D40" s="378"/>
      <c r="E40" s="379"/>
      <c r="F40" s="208">
        <f aca="true" t="shared" si="4" ref="F40:M40">SUM(F41:F65)</f>
        <v>522703</v>
      </c>
      <c r="G40" s="208">
        <f t="shared" si="4"/>
        <v>9341600</v>
      </c>
      <c r="H40" s="208">
        <f t="shared" si="4"/>
        <v>2239500</v>
      </c>
      <c r="I40" s="208">
        <f t="shared" si="4"/>
        <v>7102100</v>
      </c>
      <c r="J40" s="211">
        <f t="shared" si="4"/>
        <v>2239500</v>
      </c>
      <c r="K40" s="211">
        <f t="shared" si="4"/>
        <v>0</v>
      </c>
      <c r="L40" s="211">
        <f t="shared" si="4"/>
        <v>0</v>
      </c>
      <c r="M40" s="211">
        <f t="shared" si="4"/>
        <v>0</v>
      </c>
      <c r="N40" s="236"/>
    </row>
    <row r="41" spans="1:14" ht="22.5">
      <c r="A41" s="229" t="s">
        <v>159</v>
      </c>
      <c r="B41" s="229" t="s">
        <v>160</v>
      </c>
      <c r="C41" s="230">
        <v>6050</v>
      </c>
      <c r="D41" s="233" t="s">
        <v>169</v>
      </c>
      <c r="E41" s="210" t="s">
        <v>170</v>
      </c>
      <c r="F41" s="118">
        <v>0</v>
      </c>
      <c r="G41" s="118">
        <v>100000</v>
      </c>
      <c r="H41" s="118">
        <v>12000</v>
      </c>
      <c r="I41" s="118">
        <f aca="true" t="shared" si="5" ref="I41:I57">G41-H41</f>
        <v>88000</v>
      </c>
      <c r="J41" s="209">
        <f aca="true" t="shared" si="6" ref="J41:J57">H41-K41-L41-M41</f>
        <v>12000</v>
      </c>
      <c r="K41" s="209">
        <v>0</v>
      </c>
      <c r="L41" s="209">
        <v>0</v>
      </c>
      <c r="M41" s="209">
        <v>0</v>
      </c>
      <c r="N41" s="236"/>
    </row>
    <row r="42" spans="1:14" s="117" customFormat="1" ht="18" customHeight="1">
      <c r="A42" s="229" t="s">
        <v>159</v>
      </c>
      <c r="B42" s="229" t="s">
        <v>160</v>
      </c>
      <c r="C42" s="230">
        <v>6050</v>
      </c>
      <c r="D42" s="233" t="s">
        <v>177</v>
      </c>
      <c r="E42" s="219">
        <v>2005</v>
      </c>
      <c r="F42" s="118">
        <v>0</v>
      </c>
      <c r="G42" s="118">
        <v>3000</v>
      </c>
      <c r="H42" s="118">
        <v>3000</v>
      </c>
      <c r="I42" s="118">
        <f t="shared" si="5"/>
        <v>0</v>
      </c>
      <c r="J42" s="209">
        <f t="shared" si="6"/>
        <v>3000</v>
      </c>
      <c r="K42" s="209">
        <v>0</v>
      </c>
      <c r="L42" s="209">
        <v>0</v>
      </c>
      <c r="M42" s="209">
        <v>0</v>
      </c>
      <c r="N42" s="236" t="s">
        <v>150</v>
      </c>
    </row>
    <row r="43" spans="1:14" ht="25.5">
      <c r="A43" s="229">
        <v>600</v>
      </c>
      <c r="B43" s="229">
        <v>60016</v>
      </c>
      <c r="C43" s="230">
        <v>6050</v>
      </c>
      <c r="D43" s="233" t="s">
        <v>116</v>
      </c>
      <c r="E43" s="210" t="s">
        <v>78</v>
      </c>
      <c r="F43" s="118">
        <v>456000</v>
      </c>
      <c r="G43" s="118">
        <v>1600000</v>
      </c>
      <c r="H43" s="118">
        <v>792200</v>
      </c>
      <c r="I43" s="118">
        <f t="shared" si="5"/>
        <v>807800</v>
      </c>
      <c r="J43" s="209">
        <f t="shared" si="6"/>
        <v>792200</v>
      </c>
      <c r="K43" s="209">
        <v>0</v>
      </c>
      <c r="L43" s="209">
        <v>0</v>
      </c>
      <c r="M43" s="209">
        <v>0</v>
      </c>
      <c r="N43" s="236" t="s">
        <v>180</v>
      </c>
    </row>
    <row r="44" spans="1:14" ht="22.5">
      <c r="A44" s="229">
        <v>600</v>
      </c>
      <c r="B44" s="229">
        <v>60016</v>
      </c>
      <c r="C44" s="230">
        <v>6050</v>
      </c>
      <c r="D44" s="233" t="s">
        <v>31</v>
      </c>
      <c r="E44" s="210" t="s">
        <v>174</v>
      </c>
      <c r="F44" s="118">
        <v>4000</v>
      </c>
      <c r="G44" s="118">
        <v>55000</v>
      </c>
      <c r="H44" s="118">
        <v>15000</v>
      </c>
      <c r="I44" s="118">
        <f t="shared" si="5"/>
        <v>40000</v>
      </c>
      <c r="J44" s="209">
        <f t="shared" si="6"/>
        <v>15000</v>
      </c>
      <c r="K44" s="209">
        <v>0</v>
      </c>
      <c r="L44" s="209">
        <v>0</v>
      </c>
      <c r="M44" s="209">
        <v>0</v>
      </c>
      <c r="N44" s="236"/>
    </row>
    <row r="45" spans="1:14" ht="22.5">
      <c r="A45" s="230">
        <v>600</v>
      </c>
      <c r="B45" s="230">
        <v>60016</v>
      </c>
      <c r="C45" s="230">
        <v>6050</v>
      </c>
      <c r="D45" s="233" t="s">
        <v>117</v>
      </c>
      <c r="E45" s="210" t="s">
        <v>124</v>
      </c>
      <c r="F45" s="118">
        <v>0</v>
      </c>
      <c r="G45" s="118">
        <v>887000</v>
      </c>
      <c r="H45" s="118">
        <v>25000</v>
      </c>
      <c r="I45" s="118">
        <f t="shared" si="5"/>
        <v>862000</v>
      </c>
      <c r="J45" s="209">
        <f t="shared" si="6"/>
        <v>25000</v>
      </c>
      <c r="K45" s="209">
        <v>0</v>
      </c>
      <c r="L45" s="209">
        <v>0</v>
      </c>
      <c r="M45" s="209">
        <v>0</v>
      </c>
      <c r="N45" s="236"/>
    </row>
    <row r="46" spans="1:14" ht="22.5">
      <c r="A46" s="230">
        <v>600</v>
      </c>
      <c r="B46" s="230">
        <v>60016</v>
      </c>
      <c r="C46" s="230">
        <v>6050</v>
      </c>
      <c r="D46" s="233" t="s">
        <v>119</v>
      </c>
      <c r="E46" s="210" t="s">
        <v>124</v>
      </c>
      <c r="F46" s="118">
        <v>0</v>
      </c>
      <c r="G46" s="118">
        <v>800000</v>
      </c>
      <c r="H46" s="118">
        <v>25000</v>
      </c>
      <c r="I46" s="118">
        <f t="shared" si="5"/>
        <v>775000</v>
      </c>
      <c r="J46" s="209">
        <f t="shared" si="6"/>
        <v>25000</v>
      </c>
      <c r="K46" s="209">
        <v>0</v>
      </c>
      <c r="L46" s="209">
        <v>0</v>
      </c>
      <c r="M46" s="209">
        <v>0</v>
      </c>
      <c r="N46" s="236"/>
    </row>
    <row r="47" spans="1:14" ht="22.5">
      <c r="A47" s="230">
        <v>600</v>
      </c>
      <c r="B47" s="230">
        <v>60016</v>
      </c>
      <c r="C47" s="230">
        <v>6050</v>
      </c>
      <c r="D47" s="233" t="s">
        <v>120</v>
      </c>
      <c r="E47" s="210" t="s">
        <v>124</v>
      </c>
      <c r="F47" s="118">
        <v>0</v>
      </c>
      <c r="G47" s="118">
        <v>165000</v>
      </c>
      <c r="H47" s="118">
        <v>25000</v>
      </c>
      <c r="I47" s="118">
        <f t="shared" si="5"/>
        <v>140000</v>
      </c>
      <c r="J47" s="209">
        <f t="shared" si="6"/>
        <v>25000</v>
      </c>
      <c r="K47" s="209">
        <v>0</v>
      </c>
      <c r="L47" s="209">
        <v>0</v>
      </c>
      <c r="M47" s="209">
        <v>0</v>
      </c>
      <c r="N47" s="236"/>
    </row>
    <row r="48" spans="1:14" ht="22.5">
      <c r="A48" s="230">
        <v>600</v>
      </c>
      <c r="B48" s="230">
        <v>60016</v>
      </c>
      <c r="C48" s="230">
        <v>6050</v>
      </c>
      <c r="D48" s="233" t="s">
        <v>121</v>
      </c>
      <c r="E48" s="210" t="s">
        <v>118</v>
      </c>
      <c r="F48" s="118">
        <v>0</v>
      </c>
      <c r="G48" s="118">
        <v>225000</v>
      </c>
      <c r="H48" s="118">
        <v>25000</v>
      </c>
      <c r="I48" s="118">
        <f t="shared" si="5"/>
        <v>200000</v>
      </c>
      <c r="J48" s="209">
        <f t="shared" si="6"/>
        <v>25000</v>
      </c>
      <c r="K48" s="209">
        <v>0</v>
      </c>
      <c r="L48" s="209">
        <v>0</v>
      </c>
      <c r="M48" s="209">
        <v>0</v>
      </c>
      <c r="N48" s="236"/>
    </row>
    <row r="49" spans="1:14" ht="22.5">
      <c r="A49" s="230">
        <v>600</v>
      </c>
      <c r="B49" s="230">
        <v>60016</v>
      </c>
      <c r="C49" s="230">
        <v>6050</v>
      </c>
      <c r="D49" s="233" t="s">
        <v>157</v>
      </c>
      <c r="E49" s="210" t="s">
        <v>214</v>
      </c>
      <c r="F49" s="118">
        <v>0</v>
      </c>
      <c r="G49" s="118">
        <v>400000</v>
      </c>
      <c r="H49" s="118">
        <v>25000</v>
      </c>
      <c r="I49" s="118">
        <f t="shared" si="5"/>
        <v>375000</v>
      </c>
      <c r="J49" s="209">
        <f t="shared" si="6"/>
        <v>25000</v>
      </c>
      <c r="K49" s="209">
        <v>0</v>
      </c>
      <c r="L49" s="209">
        <v>0</v>
      </c>
      <c r="M49" s="209">
        <v>0</v>
      </c>
      <c r="N49" s="236"/>
    </row>
    <row r="50" spans="1:14" ht="22.5">
      <c r="A50" s="229">
        <v>600</v>
      </c>
      <c r="B50" s="229">
        <v>60016</v>
      </c>
      <c r="C50" s="230">
        <v>6050</v>
      </c>
      <c r="D50" s="233" t="s">
        <v>32</v>
      </c>
      <c r="E50" s="210" t="s">
        <v>78</v>
      </c>
      <c r="F50" s="118">
        <v>14703</v>
      </c>
      <c r="G50" s="118">
        <v>459000</v>
      </c>
      <c r="H50" s="118">
        <v>229500</v>
      </c>
      <c r="I50" s="118">
        <f t="shared" si="5"/>
        <v>229500</v>
      </c>
      <c r="J50" s="209">
        <f t="shared" si="6"/>
        <v>229500</v>
      </c>
      <c r="K50" s="209">
        <v>0</v>
      </c>
      <c r="L50" s="209">
        <v>0</v>
      </c>
      <c r="M50" s="209">
        <v>0</v>
      </c>
      <c r="N50" s="236" t="s">
        <v>180</v>
      </c>
    </row>
    <row r="51" spans="1:14" ht="22.5">
      <c r="A51" s="229">
        <v>600</v>
      </c>
      <c r="B51" s="229">
        <v>60016</v>
      </c>
      <c r="C51" s="230">
        <v>6050</v>
      </c>
      <c r="D51" s="233" t="s">
        <v>147</v>
      </c>
      <c r="E51" s="210" t="s">
        <v>78</v>
      </c>
      <c r="F51" s="118">
        <v>8000</v>
      </c>
      <c r="G51" s="118">
        <v>506000</v>
      </c>
      <c r="H51" s="118">
        <v>253000</v>
      </c>
      <c r="I51" s="118">
        <f t="shared" si="5"/>
        <v>253000</v>
      </c>
      <c r="J51" s="209">
        <f t="shared" si="6"/>
        <v>253000</v>
      </c>
      <c r="K51" s="209">
        <v>0</v>
      </c>
      <c r="L51" s="209">
        <v>0</v>
      </c>
      <c r="M51" s="209">
        <v>0</v>
      </c>
      <c r="N51" s="236" t="s">
        <v>180</v>
      </c>
    </row>
    <row r="52" spans="1:14" ht="22.5">
      <c r="A52" s="229">
        <v>600</v>
      </c>
      <c r="B52" s="229">
        <v>60016</v>
      </c>
      <c r="C52" s="230">
        <v>6050</v>
      </c>
      <c r="D52" s="233" t="s">
        <v>148</v>
      </c>
      <c r="E52" s="210" t="s">
        <v>78</v>
      </c>
      <c r="F52" s="118">
        <v>6000</v>
      </c>
      <c r="G52" s="118">
        <v>459600</v>
      </c>
      <c r="H52" s="118">
        <v>229800</v>
      </c>
      <c r="I52" s="118">
        <f t="shared" si="5"/>
        <v>229800</v>
      </c>
      <c r="J52" s="209">
        <f t="shared" si="6"/>
        <v>229800</v>
      </c>
      <c r="K52" s="209">
        <v>0</v>
      </c>
      <c r="L52" s="209">
        <v>0</v>
      </c>
      <c r="M52" s="209">
        <v>0</v>
      </c>
      <c r="N52" s="236" t="s">
        <v>151</v>
      </c>
    </row>
    <row r="53" spans="1:14" ht="22.5">
      <c r="A53" s="230">
        <v>600</v>
      </c>
      <c r="B53" s="230">
        <v>60016</v>
      </c>
      <c r="C53" s="230">
        <v>6050</v>
      </c>
      <c r="D53" s="233" t="s">
        <v>165</v>
      </c>
      <c r="E53" s="210" t="s">
        <v>211</v>
      </c>
      <c r="F53" s="118">
        <v>0</v>
      </c>
      <c r="G53" s="118">
        <v>0</v>
      </c>
      <c r="H53" s="118">
        <v>0</v>
      </c>
      <c r="I53" s="118">
        <f t="shared" si="5"/>
        <v>0</v>
      </c>
      <c r="J53" s="209">
        <f t="shared" si="6"/>
        <v>0</v>
      </c>
      <c r="K53" s="209">
        <v>0</v>
      </c>
      <c r="L53" s="209">
        <v>0</v>
      </c>
      <c r="M53" s="209">
        <v>0</v>
      </c>
      <c r="N53" s="236"/>
    </row>
    <row r="54" spans="1:14" ht="22.5">
      <c r="A54" s="230">
        <v>600</v>
      </c>
      <c r="B54" s="230">
        <v>60016</v>
      </c>
      <c r="C54" s="230">
        <v>6050</v>
      </c>
      <c r="D54" s="233" t="s">
        <v>166</v>
      </c>
      <c r="E54" s="210" t="s">
        <v>211</v>
      </c>
      <c r="F54" s="118">
        <v>0</v>
      </c>
      <c r="G54" s="118">
        <v>0</v>
      </c>
      <c r="H54" s="118">
        <v>0</v>
      </c>
      <c r="I54" s="118">
        <f t="shared" si="5"/>
        <v>0</v>
      </c>
      <c r="J54" s="209">
        <f t="shared" si="6"/>
        <v>0</v>
      </c>
      <c r="K54" s="209">
        <v>0</v>
      </c>
      <c r="L54" s="209">
        <v>0</v>
      </c>
      <c r="M54" s="209">
        <v>0</v>
      </c>
      <c r="N54" s="236"/>
    </row>
    <row r="55" spans="1:14" ht="22.5">
      <c r="A55" s="230">
        <v>600</v>
      </c>
      <c r="B55" s="230">
        <v>60016</v>
      </c>
      <c r="C55" s="230">
        <v>6050</v>
      </c>
      <c r="D55" s="233" t="s">
        <v>167</v>
      </c>
      <c r="E55" s="210" t="s">
        <v>211</v>
      </c>
      <c r="F55" s="118">
        <v>0</v>
      </c>
      <c r="G55" s="118">
        <v>0</v>
      </c>
      <c r="H55" s="118">
        <v>0</v>
      </c>
      <c r="I55" s="118">
        <f t="shared" si="5"/>
        <v>0</v>
      </c>
      <c r="J55" s="209">
        <f t="shared" si="6"/>
        <v>0</v>
      </c>
      <c r="K55" s="209">
        <v>0</v>
      </c>
      <c r="L55" s="209">
        <v>0</v>
      </c>
      <c r="M55" s="209">
        <v>0</v>
      </c>
      <c r="N55" s="236"/>
    </row>
    <row r="56" spans="1:14" ht="25.5">
      <c r="A56" s="230">
        <v>801</v>
      </c>
      <c r="B56" s="230">
        <v>80101</v>
      </c>
      <c r="C56" s="230">
        <v>6050</v>
      </c>
      <c r="D56" s="233" t="s">
        <v>154</v>
      </c>
      <c r="E56" s="210" t="s">
        <v>214</v>
      </c>
      <c r="F56" s="118">
        <v>0</v>
      </c>
      <c r="G56" s="118">
        <v>245000</v>
      </c>
      <c r="H56" s="118">
        <v>15000</v>
      </c>
      <c r="I56" s="118">
        <f t="shared" si="5"/>
        <v>230000</v>
      </c>
      <c r="J56" s="209">
        <f t="shared" si="6"/>
        <v>15000</v>
      </c>
      <c r="K56" s="209">
        <v>0</v>
      </c>
      <c r="L56" s="209">
        <v>0</v>
      </c>
      <c r="M56" s="209">
        <v>0</v>
      </c>
      <c r="N56" s="236"/>
    </row>
    <row r="57" spans="1:14" ht="25.5">
      <c r="A57" s="229">
        <v>801</v>
      </c>
      <c r="B57" s="229">
        <v>80101</v>
      </c>
      <c r="C57" s="230">
        <v>6050</v>
      </c>
      <c r="D57" s="233" t="s">
        <v>122</v>
      </c>
      <c r="E57" s="210" t="s">
        <v>118</v>
      </c>
      <c r="F57" s="118">
        <v>0</v>
      </c>
      <c r="G57" s="118">
        <v>680000</v>
      </c>
      <c r="H57" s="118">
        <v>250000</v>
      </c>
      <c r="I57" s="118">
        <f t="shared" si="5"/>
        <v>430000</v>
      </c>
      <c r="J57" s="209">
        <f t="shared" si="6"/>
        <v>250000</v>
      </c>
      <c r="K57" s="209">
        <v>0</v>
      </c>
      <c r="L57" s="209">
        <v>0</v>
      </c>
      <c r="M57" s="209">
        <v>0</v>
      </c>
      <c r="N57" s="236"/>
    </row>
    <row r="58" spans="1:14" ht="14.25">
      <c r="A58" s="380"/>
      <c r="B58" s="378"/>
      <c r="C58" s="378"/>
      <c r="D58" s="378"/>
      <c r="E58" s="378"/>
      <c r="F58" s="378"/>
      <c r="G58" s="379"/>
      <c r="H58" s="377" t="s">
        <v>221</v>
      </c>
      <c r="I58" s="378"/>
      <c r="J58" s="378"/>
      <c r="K58" s="378"/>
      <c r="L58" s="378"/>
      <c r="M58" s="378"/>
      <c r="N58" s="379"/>
    </row>
    <row r="59" spans="1:14" ht="25.5">
      <c r="A59" s="230">
        <v>900</v>
      </c>
      <c r="B59" s="230">
        <v>90095</v>
      </c>
      <c r="C59" s="230">
        <v>6050</v>
      </c>
      <c r="D59" s="233" t="s">
        <v>155</v>
      </c>
      <c r="E59" s="210" t="s">
        <v>215</v>
      </c>
      <c r="F59" s="118">
        <v>0</v>
      </c>
      <c r="G59" s="118">
        <v>100000</v>
      </c>
      <c r="H59" s="118">
        <v>0</v>
      </c>
      <c r="I59" s="118">
        <f aca="true" t="shared" si="7" ref="I59:I65">G59-H59</f>
        <v>100000</v>
      </c>
      <c r="J59" s="209">
        <f aca="true" t="shared" si="8" ref="J59:J65">H59-K59-L59-M59</f>
        <v>0</v>
      </c>
      <c r="K59" s="209">
        <v>0</v>
      </c>
      <c r="L59" s="209">
        <v>0</v>
      </c>
      <c r="M59" s="209">
        <v>0</v>
      </c>
      <c r="N59" s="236"/>
    </row>
    <row r="60" spans="1:14" ht="25.5">
      <c r="A60" s="230">
        <v>900</v>
      </c>
      <c r="B60" s="230">
        <v>90095</v>
      </c>
      <c r="C60" s="230">
        <v>6050</v>
      </c>
      <c r="D60" s="233" t="s">
        <v>156</v>
      </c>
      <c r="E60" s="210" t="s">
        <v>211</v>
      </c>
      <c r="F60" s="118">
        <v>0</v>
      </c>
      <c r="G60" s="118">
        <v>0</v>
      </c>
      <c r="H60" s="118">
        <v>0</v>
      </c>
      <c r="I60" s="118">
        <f t="shared" si="7"/>
        <v>0</v>
      </c>
      <c r="J60" s="209">
        <f t="shared" si="8"/>
        <v>0</v>
      </c>
      <c r="K60" s="209">
        <v>0</v>
      </c>
      <c r="L60" s="209">
        <v>0</v>
      </c>
      <c r="M60" s="209">
        <v>0</v>
      </c>
      <c r="N60" s="236"/>
    </row>
    <row r="61" spans="1:14" ht="25.5">
      <c r="A61" s="229">
        <v>900</v>
      </c>
      <c r="B61" s="229">
        <v>90095</v>
      </c>
      <c r="C61" s="230">
        <v>6050</v>
      </c>
      <c r="D61" s="233" t="s">
        <v>144</v>
      </c>
      <c r="E61" s="219" t="s">
        <v>212</v>
      </c>
      <c r="F61" s="118">
        <v>34000</v>
      </c>
      <c r="G61" s="118">
        <v>145000</v>
      </c>
      <c r="H61" s="118">
        <v>95000</v>
      </c>
      <c r="I61" s="118">
        <f t="shared" si="7"/>
        <v>50000</v>
      </c>
      <c r="J61" s="209">
        <f t="shared" si="8"/>
        <v>95000</v>
      </c>
      <c r="K61" s="209">
        <v>0</v>
      </c>
      <c r="L61" s="209">
        <v>0</v>
      </c>
      <c r="M61" s="209">
        <v>0</v>
      </c>
      <c r="N61" s="236"/>
    </row>
    <row r="62" spans="1:14" ht="16.5" customHeight="1">
      <c r="A62" s="230">
        <v>900</v>
      </c>
      <c r="B62" s="230">
        <v>90095</v>
      </c>
      <c r="C62" s="230">
        <v>6050</v>
      </c>
      <c r="D62" s="233" t="s">
        <v>123</v>
      </c>
      <c r="E62" s="210" t="s">
        <v>213</v>
      </c>
      <c r="F62" s="118">
        <v>0</v>
      </c>
      <c r="G62" s="118">
        <v>1750000</v>
      </c>
      <c r="H62" s="118">
        <v>50000</v>
      </c>
      <c r="I62" s="118">
        <f t="shared" si="7"/>
        <v>1700000</v>
      </c>
      <c r="J62" s="209">
        <f t="shared" si="8"/>
        <v>50000</v>
      </c>
      <c r="K62" s="209">
        <v>0</v>
      </c>
      <c r="L62" s="209">
        <v>0</v>
      </c>
      <c r="M62" s="209">
        <v>0</v>
      </c>
      <c r="N62" s="236"/>
    </row>
    <row r="63" spans="1:14" ht="17.25" customHeight="1">
      <c r="A63" s="230">
        <v>900</v>
      </c>
      <c r="B63" s="230">
        <v>90095</v>
      </c>
      <c r="C63" s="230">
        <v>6050</v>
      </c>
      <c r="D63" s="233" t="s">
        <v>125</v>
      </c>
      <c r="E63" s="210" t="s">
        <v>213</v>
      </c>
      <c r="F63" s="118">
        <v>0</v>
      </c>
      <c r="G63" s="118">
        <f>850000-168000</f>
        <v>682000</v>
      </c>
      <c r="H63" s="118">
        <v>150000</v>
      </c>
      <c r="I63" s="118">
        <f t="shared" si="7"/>
        <v>532000</v>
      </c>
      <c r="J63" s="209">
        <f t="shared" si="8"/>
        <v>150000</v>
      </c>
      <c r="K63" s="209">
        <v>0</v>
      </c>
      <c r="L63" s="209">
        <v>0</v>
      </c>
      <c r="M63" s="209">
        <v>0</v>
      </c>
      <c r="N63" s="236"/>
    </row>
    <row r="64" spans="1:14" ht="25.5">
      <c r="A64" s="244">
        <v>900</v>
      </c>
      <c r="B64" s="244">
        <v>90095</v>
      </c>
      <c r="C64" s="244">
        <v>6050</v>
      </c>
      <c r="D64" s="233" t="s">
        <v>178</v>
      </c>
      <c r="E64" s="210" t="s">
        <v>118</v>
      </c>
      <c r="F64" s="118">
        <v>0</v>
      </c>
      <c r="G64" s="118">
        <v>75000</v>
      </c>
      <c r="H64" s="118">
        <v>15000</v>
      </c>
      <c r="I64" s="118">
        <f t="shared" si="7"/>
        <v>60000</v>
      </c>
      <c r="J64" s="209">
        <f t="shared" si="8"/>
        <v>15000</v>
      </c>
      <c r="K64" s="209">
        <v>0</v>
      </c>
      <c r="L64" s="209">
        <v>0</v>
      </c>
      <c r="M64" s="209">
        <v>0</v>
      </c>
      <c r="N64" s="236"/>
    </row>
    <row r="65" spans="1:14" ht="25.5">
      <c r="A65" s="230">
        <v>926</v>
      </c>
      <c r="B65" s="230">
        <v>92601</v>
      </c>
      <c r="C65" s="230">
        <v>6050</v>
      </c>
      <c r="D65" s="233" t="s">
        <v>126</v>
      </c>
      <c r="E65" s="210" t="s">
        <v>212</v>
      </c>
      <c r="F65" s="118">
        <v>0</v>
      </c>
      <c r="G65" s="118">
        <v>5000</v>
      </c>
      <c r="H65" s="118">
        <v>5000</v>
      </c>
      <c r="I65" s="118">
        <f t="shared" si="7"/>
        <v>0</v>
      </c>
      <c r="J65" s="209">
        <f t="shared" si="8"/>
        <v>5000</v>
      </c>
      <c r="K65" s="209">
        <v>0</v>
      </c>
      <c r="L65" s="209">
        <v>0</v>
      </c>
      <c r="M65" s="209">
        <v>0</v>
      </c>
      <c r="N65" s="236"/>
    </row>
    <row r="66" spans="1:14" ht="12.75">
      <c r="A66" s="7"/>
      <c r="B66" s="7"/>
      <c r="C66" s="7"/>
      <c r="D66" s="7"/>
      <c r="E66" s="119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119"/>
      <c r="F67" s="7"/>
      <c r="G67" s="7"/>
      <c r="H67" s="7"/>
      <c r="I67" s="7"/>
      <c r="J67" s="7"/>
      <c r="K67" s="7"/>
      <c r="L67" s="7"/>
      <c r="M67" s="7"/>
      <c r="N67" s="7"/>
    </row>
  </sheetData>
  <mergeCells count="18">
    <mergeCell ref="B5:M5"/>
    <mergeCell ref="J7:M7"/>
    <mergeCell ref="I1:N1"/>
    <mergeCell ref="I2:N2"/>
    <mergeCell ref="I3:N3"/>
    <mergeCell ref="I4:N4"/>
    <mergeCell ref="N7:N8"/>
    <mergeCell ref="G7:G8"/>
    <mergeCell ref="H58:N58"/>
    <mergeCell ref="A58:G58"/>
    <mergeCell ref="B11:E11"/>
    <mergeCell ref="H7:H8"/>
    <mergeCell ref="I7:I8"/>
    <mergeCell ref="B10:D10"/>
    <mergeCell ref="A7:C7"/>
    <mergeCell ref="D7:D8"/>
    <mergeCell ref="F7:F8"/>
    <mergeCell ref="B40:E40"/>
  </mergeCells>
  <printOptions/>
  <pageMargins left="0" right="0" top="0.984251968503937" bottom="0.7874015748031497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" sqref="F1:H16384"/>
    </sheetView>
  </sheetViews>
  <sheetFormatPr defaultColWidth="9.00390625" defaultRowHeight="12.75"/>
  <cols>
    <col min="1" max="1" width="5.875" style="5" customWidth="1"/>
    <col min="2" max="2" width="68.75390625" style="2" customWidth="1"/>
    <col min="3" max="3" width="16.75390625" style="27" customWidth="1"/>
    <col min="4" max="5" width="2.625" style="2" customWidth="1"/>
    <col min="6" max="7" width="9.125" style="27" customWidth="1"/>
    <col min="8" max="16384" width="9.125" style="2" customWidth="1"/>
  </cols>
  <sheetData>
    <row r="1" spans="2:3" ht="12.75">
      <c r="B1" s="359" t="s">
        <v>17</v>
      </c>
      <c r="C1" s="359"/>
    </row>
    <row r="2" spans="1:3" ht="14.25">
      <c r="A2" s="25"/>
      <c r="B2" s="374" t="str">
        <f>Dane!B1</f>
        <v>do Uchwały Nr XXX/215/2005</v>
      </c>
      <c r="C2" s="374"/>
    </row>
    <row r="3" spans="2:3" ht="15">
      <c r="B3" s="375" t="s">
        <v>14</v>
      </c>
      <c r="C3" s="375"/>
    </row>
    <row r="4" spans="2:3" ht="12.75">
      <c r="B4" s="372" t="str">
        <f>Dane!B2</f>
        <v>z dnia 28 listopada 2005 roku</v>
      </c>
      <c r="C4" s="372"/>
    </row>
    <row r="5" spans="1:3" ht="18.75">
      <c r="A5" s="397" t="s">
        <v>133</v>
      </c>
      <c r="B5" s="362"/>
      <c r="C5" s="362"/>
    </row>
    <row r="6" spans="1:7" s="5" customFormat="1" ht="15">
      <c r="A6" s="134" t="s">
        <v>15</v>
      </c>
      <c r="B6" s="134" t="s">
        <v>2</v>
      </c>
      <c r="C6" s="135" t="s">
        <v>16</v>
      </c>
      <c r="F6" s="111"/>
      <c r="G6" s="111"/>
    </row>
    <row r="7" spans="1:3" ht="15">
      <c r="A7" s="132">
        <v>1</v>
      </c>
      <c r="B7" s="26" t="s">
        <v>93</v>
      </c>
      <c r="C7" s="216">
        <f>'Załącznik Nr 1'!I7</f>
        <v>23254425</v>
      </c>
    </row>
    <row r="8" spans="1:3" ht="15">
      <c r="A8" s="132">
        <v>2</v>
      </c>
      <c r="B8" s="26" t="s">
        <v>94</v>
      </c>
      <c r="C8" s="216">
        <f>'Załacznik Nr 2'!I7</f>
        <v>24814581</v>
      </c>
    </row>
    <row r="9" spans="1:3" ht="15">
      <c r="A9" s="132">
        <v>3</v>
      </c>
      <c r="B9" s="26" t="s">
        <v>95</v>
      </c>
      <c r="C9" s="133">
        <f>SUM(C7-C8)</f>
        <v>-1560156</v>
      </c>
    </row>
    <row r="10" spans="1:3" ht="15">
      <c r="A10" s="132">
        <v>4</v>
      </c>
      <c r="B10" s="26" t="s">
        <v>96</v>
      </c>
      <c r="C10" s="133">
        <f>C11-C14</f>
        <v>1560156</v>
      </c>
    </row>
    <row r="11" spans="1:3" ht="15">
      <c r="A11" s="132">
        <v>5</v>
      </c>
      <c r="B11" s="26" t="s">
        <v>97</v>
      </c>
      <c r="C11" s="133">
        <f>SUM(C12:C13)</f>
        <v>1872956</v>
      </c>
    </row>
    <row r="12" spans="1:3" ht="15">
      <c r="A12" s="132">
        <v>6</v>
      </c>
      <c r="B12" s="26" t="s">
        <v>98</v>
      </c>
      <c r="C12" s="133">
        <v>1000000</v>
      </c>
    </row>
    <row r="13" spans="1:3" ht="15">
      <c r="A13" s="132">
        <v>7</v>
      </c>
      <c r="B13" s="26" t="s">
        <v>76</v>
      </c>
      <c r="C13" s="133">
        <v>872956</v>
      </c>
    </row>
    <row r="14" spans="1:3" ht="15">
      <c r="A14" s="132">
        <v>8</v>
      </c>
      <c r="B14" s="26" t="s">
        <v>99</v>
      </c>
      <c r="C14" s="133">
        <f>SUM(C15)</f>
        <v>312800</v>
      </c>
    </row>
    <row r="15" spans="1:3" ht="15">
      <c r="A15" s="132">
        <v>9</v>
      </c>
      <c r="B15" s="26" t="s">
        <v>100</v>
      </c>
      <c r="C15" s="133">
        <v>312800</v>
      </c>
    </row>
  </sheetData>
  <mergeCells count="5">
    <mergeCell ref="A5:C5"/>
    <mergeCell ref="B3:C3"/>
    <mergeCell ref="B4:C4"/>
    <mergeCell ref="B1:C1"/>
    <mergeCell ref="B2:C2"/>
  </mergeCells>
  <printOptions/>
  <pageMargins left="0.984251968503937" right="0.1968503937007874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L1" sqref="L1:L16384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2.75">
      <c r="E1" s="392" t="s">
        <v>0</v>
      </c>
      <c r="F1" s="392"/>
      <c r="G1" s="392"/>
      <c r="H1" s="392"/>
      <c r="I1" s="404"/>
    </row>
    <row r="2" spans="5:9" ht="12.75">
      <c r="E2" s="394" t="str">
        <f>Dane!B1</f>
        <v>do Uchwały Nr XXX/215/2005</v>
      </c>
      <c r="F2" s="394"/>
      <c r="G2" s="394"/>
      <c r="H2" s="394"/>
      <c r="I2" s="404"/>
    </row>
    <row r="3" spans="5:9" ht="15">
      <c r="E3" s="405" t="s">
        <v>14</v>
      </c>
      <c r="F3" s="376"/>
      <c r="G3" s="376"/>
      <c r="H3" s="376"/>
      <c r="I3" s="376"/>
    </row>
    <row r="4" spans="5:9" ht="12.75">
      <c r="E4" s="394" t="str">
        <f>Dane!B2</f>
        <v>z dnia 28 listopada 2005 roku</v>
      </c>
      <c r="F4" s="394"/>
      <c r="G4" s="394"/>
      <c r="H4" s="394"/>
      <c r="I4" s="404"/>
    </row>
    <row r="5" spans="1:9" ht="15">
      <c r="A5" s="400" t="s">
        <v>132</v>
      </c>
      <c r="B5" s="358"/>
      <c r="C5" s="358"/>
      <c r="D5" s="358"/>
      <c r="E5" s="358"/>
      <c r="F5" s="358"/>
      <c r="G5" s="358"/>
      <c r="H5" s="358"/>
      <c r="I5" s="358"/>
    </row>
    <row r="6" spans="1:13" s="6" customFormat="1" ht="25.5">
      <c r="A6" s="401" t="s">
        <v>1</v>
      </c>
      <c r="B6" s="402"/>
      <c r="C6" s="402"/>
      <c r="D6" s="403"/>
      <c r="E6" s="124" t="s">
        <v>2</v>
      </c>
      <c r="F6" s="122" t="s">
        <v>131</v>
      </c>
      <c r="G6" s="115" t="s">
        <v>9</v>
      </c>
      <c r="H6" s="115" t="s">
        <v>10</v>
      </c>
      <c r="I6" s="123" t="s">
        <v>35</v>
      </c>
      <c r="J6" s="7"/>
      <c r="K6" s="7"/>
      <c r="M6" s="30"/>
    </row>
    <row r="7" spans="1:13" ht="15.75" thickBot="1">
      <c r="A7" s="8" t="s">
        <v>3</v>
      </c>
      <c r="B7" s="8" t="s">
        <v>8</v>
      </c>
      <c r="C7" s="8" t="s">
        <v>7</v>
      </c>
      <c r="D7" s="8" t="s">
        <v>11</v>
      </c>
      <c r="E7" s="125" t="s">
        <v>4</v>
      </c>
      <c r="F7" s="126">
        <v>22432573</v>
      </c>
      <c r="G7" s="126">
        <f>SUM(G9:G36)</f>
        <v>37937</v>
      </c>
      <c r="H7" s="126">
        <f>SUM(H9:H36)</f>
        <v>859789</v>
      </c>
      <c r="I7" s="127">
        <f>SUM(F7-G7+H7)</f>
        <v>23254425</v>
      </c>
      <c r="L7" s="27"/>
      <c r="M7" s="212"/>
    </row>
    <row r="8" spans="1:9" ht="18.75" thickTop="1">
      <c r="A8" s="398" t="s">
        <v>19</v>
      </c>
      <c r="B8" s="399"/>
      <c r="C8" s="399"/>
      <c r="D8" s="399"/>
      <c r="E8" s="399"/>
      <c r="F8" s="9"/>
      <c r="G8" s="9"/>
      <c r="H8" s="10"/>
      <c r="I8" s="11"/>
    </row>
    <row r="9" spans="1:10" ht="24">
      <c r="A9" s="12" t="s">
        <v>159</v>
      </c>
      <c r="B9" s="12" t="s">
        <v>160</v>
      </c>
      <c r="C9" s="12" t="s">
        <v>263</v>
      </c>
      <c r="D9" s="13"/>
      <c r="E9" s="107" t="s">
        <v>272</v>
      </c>
      <c r="F9" s="15">
        <v>70410</v>
      </c>
      <c r="G9" s="15"/>
      <c r="H9" s="15">
        <v>12100</v>
      </c>
      <c r="I9" s="16">
        <f aca="true" t="shared" si="0" ref="I9:I29">SUM(F9-G9+H9)</f>
        <v>82510</v>
      </c>
      <c r="J9" s="7"/>
    </row>
    <row r="10" spans="1:10" ht="24">
      <c r="A10" s="12">
        <v>600</v>
      </c>
      <c r="B10" s="12">
        <v>60016</v>
      </c>
      <c r="C10" s="12" t="s">
        <v>186</v>
      </c>
      <c r="D10" s="13"/>
      <c r="E10" s="107" t="s">
        <v>267</v>
      </c>
      <c r="F10" s="15">
        <v>2000</v>
      </c>
      <c r="G10" s="15"/>
      <c r="H10" s="15">
        <v>2800</v>
      </c>
      <c r="I10" s="16">
        <f t="shared" si="0"/>
        <v>4800</v>
      </c>
      <c r="J10" s="7"/>
    </row>
    <row r="11" spans="1:10" ht="24">
      <c r="A11" s="12">
        <v>600</v>
      </c>
      <c r="B11" s="12">
        <v>60016</v>
      </c>
      <c r="C11" s="12">
        <v>2700</v>
      </c>
      <c r="D11" s="13"/>
      <c r="E11" s="107" t="s">
        <v>197</v>
      </c>
      <c r="F11" s="15">
        <v>53900</v>
      </c>
      <c r="G11" s="15"/>
      <c r="H11" s="15">
        <v>3000</v>
      </c>
      <c r="I11" s="16">
        <f t="shared" si="0"/>
        <v>56900</v>
      </c>
      <c r="J11" s="7"/>
    </row>
    <row r="12" spans="1:12" ht="15">
      <c r="A12" s="17">
        <v>700</v>
      </c>
      <c r="B12" s="17">
        <v>70005</v>
      </c>
      <c r="C12" s="12" t="s">
        <v>219</v>
      </c>
      <c r="D12" s="13"/>
      <c r="E12" s="107" t="s">
        <v>220</v>
      </c>
      <c r="F12" s="15">
        <v>550000</v>
      </c>
      <c r="G12" s="15"/>
      <c r="H12" s="15">
        <v>3000</v>
      </c>
      <c r="I12" s="16">
        <f t="shared" si="0"/>
        <v>553000</v>
      </c>
      <c r="J12" s="7"/>
      <c r="L12" s="27"/>
    </row>
    <row r="13" spans="1:10" ht="15">
      <c r="A13" s="12">
        <v>700</v>
      </c>
      <c r="B13" s="12">
        <v>70005</v>
      </c>
      <c r="C13" s="12" t="s">
        <v>48</v>
      </c>
      <c r="D13" s="13"/>
      <c r="E13" s="107" t="s">
        <v>265</v>
      </c>
      <c r="F13" s="15">
        <v>3000</v>
      </c>
      <c r="G13" s="15"/>
      <c r="H13" s="15">
        <v>2500</v>
      </c>
      <c r="I13" s="16">
        <f t="shared" si="0"/>
        <v>5500</v>
      </c>
      <c r="J13" s="7"/>
    </row>
    <row r="14" spans="1:10" ht="24">
      <c r="A14" s="12">
        <v>750</v>
      </c>
      <c r="B14" s="12">
        <v>75075</v>
      </c>
      <c r="C14" s="12" t="s">
        <v>72</v>
      </c>
      <c r="D14" s="13"/>
      <c r="E14" s="107" t="s">
        <v>268</v>
      </c>
      <c r="F14" s="15">
        <v>0</v>
      </c>
      <c r="G14" s="15"/>
      <c r="H14" s="15">
        <v>1200</v>
      </c>
      <c r="I14" s="16">
        <f t="shared" si="0"/>
        <v>1200</v>
      </c>
      <c r="J14" s="7"/>
    </row>
    <row r="15" spans="1:10" ht="15">
      <c r="A15" s="17">
        <v>756</v>
      </c>
      <c r="B15" s="17">
        <v>75616</v>
      </c>
      <c r="C15" s="12" t="s">
        <v>234</v>
      </c>
      <c r="D15" s="13"/>
      <c r="E15" s="14" t="s">
        <v>235</v>
      </c>
      <c r="F15" s="15">
        <v>257000</v>
      </c>
      <c r="G15" s="15"/>
      <c r="H15" s="15">
        <v>13000</v>
      </c>
      <c r="I15" s="16">
        <f t="shared" si="0"/>
        <v>270000</v>
      </c>
      <c r="J15" s="7"/>
    </row>
    <row r="16" spans="1:10" ht="24">
      <c r="A16" s="12">
        <v>756</v>
      </c>
      <c r="B16" s="12">
        <v>75616</v>
      </c>
      <c r="C16" s="12" t="s">
        <v>264</v>
      </c>
      <c r="D16" s="13"/>
      <c r="E16" s="107" t="s">
        <v>266</v>
      </c>
      <c r="F16" s="15">
        <v>30000</v>
      </c>
      <c r="G16" s="15"/>
      <c r="H16" s="15">
        <v>6000</v>
      </c>
      <c r="I16" s="16">
        <f t="shared" si="0"/>
        <v>36000</v>
      </c>
      <c r="J16" s="7"/>
    </row>
    <row r="17" spans="1:10" ht="24">
      <c r="A17" s="12">
        <v>801</v>
      </c>
      <c r="B17" s="12">
        <v>80101</v>
      </c>
      <c r="C17" s="12">
        <v>2700</v>
      </c>
      <c r="D17" s="13" t="s">
        <v>194</v>
      </c>
      <c r="E17" s="107" t="s">
        <v>195</v>
      </c>
      <c r="F17" s="15">
        <v>3200</v>
      </c>
      <c r="G17" s="15"/>
      <c r="H17" s="15">
        <v>3000</v>
      </c>
      <c r="I17" s="16">
        <f t="shared" si="0"/>
        <v>6200</v>
      </c>
      <c r="J17" s="7"/>
    </row>
    <row r="18" spans="1:10" ht="24">
      <c r="A18" s="12">
        <v>801</v>
      </c>
      <c r="B18" s="12">
        <v>80101</v>
      </c>
      <c r="C18" s="12">
        <v>6330</v>
      </c>
      <c r="D18" s="13"/>
      <c r="E18" s="107" t="s">
        <v>181</v>
      </c>
      <c r="F18" s="15">
        <v>0</v>
      </c>
      <c r="G18" s="15"/>
      <c r="H18" s="15">
        <v>26000</v>
      </c>
      <c r="I18" s="16">
        <f t="shared" si="0"/>
        <v>26000</v>
      </c>
      <c r="J18" s="7"/>
    </row>
    <row r="19" spans="1:10" ht="24">
      <c r="A19" s="12">
        <v>801</v>
      </c>
      <c r="B19" s="12">
        <v>80113</v>
      </c>
      <c r="C19" s="12" t="s">
        <v>72</v>
      </c>
      <c r="D19" s="13"/>
      <c r="E19" s="107" t="s">
        <v>269</v>
      </c>
      <c r="F19" s="15">
        <v>0</v>
      </c>
      <c r="G19" s="15"/>
      <c r="H19" s="15">
        <v>1400</v>
      </c>
      <c r="I19" s="16">
        <f t="shared" si="0"/>
        <v>1400</v>
      </c>
      <c r="J19" s="7"/>
    </row>
    <row r="20" spans="1:10" ht="24">
      <c r="A20" s="12">
        <v>801</v>
      </c>
      <c r="B20" s="12">
        <v>80113</v>
      </c>
      <c r="C20" s="12">
        <v>2700</v>
      </c>
      <c r="D20" s="13"/>
      <c r="E20" s="107" t="s">
        <v>197</v>
      </c>
      <c r="F20" s="15">
        <v>2100</v>
      </c>
      <c r="G20" s="15"/>
      <c r="H20" s="15">
        <v>900</v>
      </c>
      <c r="I20" s="16">
        <f t="shared" si="0"/>
        <v>3000</v>
      </c>
      <c r="J20" s="7"/>
    </row>
    <row r="21" spans="1:10" ht="24">
      <c r="A21" s="17">
        <v>801</v>
      </c>
      <c r="B21" s="17">
        <v>80195</v>
      </c>
      <c r="C21" s="12">
        <v>2030</v>
      </c>
      <c r="D21" s="13"/>
      <c r="E21" s="107" t="s">
        <v>254</v>
      </c>
      <c r="F21" s="15">
        <v>2980</v>
      </c>
      <c r="G21" s="15"/>
      <c r="H21" s="15">
        <v>600</v>
      </c>
      <c r="I21" s="16">
        <f t="shared" si="0"/>
        <v>3580</v>
      </c>
      <c r="J21" s="7"/>
    </row>
    <row r="22" spans="1:10" ht="24">
      <c r="A22" s="12">
        <v>852</v>
      </c>
      <c r="B22" s="12">
        <v>85212</v>
      </c>
      <c r="C22" s="12">
        <v>2010</v>
      </c>
      <c r="D22" s="13" t="s">
        <v>80</v>
      </c>
      <c r="E22" s="107" t="s">
        <v>242</v>
      </c>
      <c r="F22" s="15">
        <v>2440140</v>
      </c>
      <c r="G22" s="15"/>
      <c r="H22" s="15">
        <v>659962</v>
      </c>
      <c r="I22" s="16">
        <f t="shared" si="0"/>
        <v>3100102</v>
      </c>
      <c r="J22" s="7"/>
    </row>
    <row r="23" spans="1:10" ht="24">
      <c r="A23" s="17">
        <v>852</v>
      </c>
      <c r="B23" s="17">
        <v>85212</v>
      </c>
      <c r="C23" s="12">
        <v>6310</v>
      </c>
      <c r="D23" s="13" t="s">
        <v>80</v>
      </c>
      <c r="E23" s="107" t="s">
        <v>242</v>
      </c>
      <c r="F23" s="15">
        <v>0</v>
      </c>
      <c r="G23" s="15"/>
      <c r="H23" s="15">
        <v>1727</v>
      </c>
      <c r="I23" s="16">
        <f t="shared" si="0"/>
        <v>1727</v>
      </c>
      <c r="J23" s="7"/>
    </row>
    <row r="24" spans="1:10" ht="24">
      <c r="A24" s="12">
        <v>852</v>
      </c>
      <c r="B24" s="12">
        <v>85214</v>
      </c>
      <c r="C24" s="12">
        <v>2010</v>
      </c>
      <c r="D24" s="13" t="s">
        <v>80</v>
      </c>
      <c r="E24" s="107" t="s">
        <v>258</v>
      </c>
      <c r="F24" s="15">
        <v>309337</v>
      </c>
      <c r="G24" s="15">
        <v>37937</v>
      </c>
      <c r="H24" s="15"/>
      <c r="I24" s="16">
        <f t="shared" si="0"/>
        <v>271400</v>
      </c>
      <c r="J24" s="7"/>
    </row>
    <row r="25" spans="1:10" ht="24">
      <c r="A25" s="12">
        <v>852</v>
      </c>
      <c r="B25" s="12">
        <v>85219</v>
      </c>
      <c r="C25" s="12">
        <v>2030</v>
      </c>
      <c r="D25" s="110"/>
      <c r="E25" s="107" t="s">
        <v>257</v>
      </c>
      <c r="F25" s="15">
        <v>192400</v>
      </c>
      <c r="G25" s="15"/>
      <c r="H25" s="15">
        <v>4308</v>
      </c>
      <c r="I25" s="16">
        <f t="shared" si="0"/>
        <v>196708</v>
      </c>
      <c r="J25" s="7"/>
    </row>
    <row r="26" spans="1:10" ht="24">
      <c r="A26" s="17">
        <v>852</v>
      </c>
      <c r="B26" s="17">
        <v>85295</v>
      </c>
      <c r="C26" s="17">
        <v>2030</v>
      </c>
      <c r="D26" s="13"/>
      <c r="E26" s="107" t="s">
        <v>189</v>
      </c>
      <c r="F26" s="15">
        <v>85146</v>
      </c>
      <c r="G26" s="15"/>
      <c r="H26" s="15">
        <v>57513</v>
      </c>
      <c r="I26" s="16">
        <f t="shared" si="0"/>
        <v>142659</v>
      </c>
      <c r="J26" s="7"/>
    </row>
    <row r="27" spans="1:10" ht="24">
      <c r="A27" s="12">
        <v>854</v>
      </c>
      <c r="B27" s="12">
        <v>85415</v>
      </c>
      <c r="C27" s="12">
        <v>2030</v>
      </c>
      <c r="D27" s="13"/>
      <c r="E27" s="107" t="s">
        <v>253</v>
      </c>
      <c r="F27" s="15">
        <v>113499</v>
      </c>
      <c r="G27" s="15"/>
      <c r="H27" s="15">
        <v>49079</v>
      </c>
      <c r="I27" s="16">
        <f t="shared" si="0"/>
        <v>162578</v>
      </c>
      <c r="J27" s="7"/>
    </row>
    <row r="28" spans="1:10" ht="24">
      <c r="A28" s="12">
        <v>900</v>
      </c>
      <c r="B28" s="12">
        <v>90095</v>
      </c>
      <c r="C28" s="12" t="s">
        <v>263</v>
      </c>
      <c r="D28" s="13"/>
      <c r="E28" s="107" t="s">
        <v>273</v>
      </c>
      <c r="F28" s="15">
        <v>7600</v>
      </c>
      <c r="G28" s="15"/>
      <c r="H28" s="15">
        <v>1700</v>
      </c>
      <c r="I28" s="16">
        <f t="shared" si="0"/>
        <v>9300</v>
      </c>
      <c r="J28" s="7"/>
    </row>
    <row r="29" spans="1:10" ht="24">
      <c r="A29" s="12">
        <v>921</v>
      </c>
      <c r="B29" s="12">
        <v>92116</v>
      </c>
      <c r="C29" s="12">
        <v>2700</v>
      </c>
      <c r="D29" s="13"/>
      <c r="E29" s="107" t="s">
        <v>190</v>
      </c>
      <c r="F29" s="15">
        <v>0</v>
      </c>
      <c r="G29" s="15"/>
      <c r="H29" s="15">
        <v>10000</v>
      </c>
      <c r="I29" s="16">
        <f t="shared" si="0"/>
        <v>10000</v>
      </c>
      <c r="J29" s="7"/>
    </row>
    <row r="30" spans="1:10" ht="15">
      <c r="A30" s="12"/>
      <c r="B30" s="12"/>
      <c r="C30" s="12"/>
      <c r="D30" s="13"/>
      <c r="E30" s="107"/>
      <c r="F30" s="15"/>
      <c r="G30" s="15"/>
      <c r="H30" s="15"/>
      <c r="I30" s="16">
        <f aca="true" t="shared" si="1" ref="I30:I36">SUM(F30-G30+H30)</f>
        <v>0</v>
      </c>
      <c r="J30" s="7"/>
    </row>
    <row r="31" spans="1:10" ht="15">
      <c r="A31" s="12"/>
      <c r="B31" s="12"/>
      <c r="C31" s="12"/>
      <c r="D31" s="13"/>
      <c r="E31" s="107"/>
      <c r="F31" s="15"/>
      <c r="G31" s="15"/>
      <c r="H31" s="15"/>
      <c r="I31" s="16">
        <f t="shared" si="1"/>
        <v>0</v>
      </c>
      <c r="J31" s="7"/>
    </row>
    <row r="32" spans="1:10" ht="15">
      <c r="A32" s="12"/>
      <c r="B32" s="12"/>
      <c r="C32" s="12"/>
      <c r="D32" s="13"/>
      <c r="E32" s="107"/>
      <c r="F32" s="15"/>
      <c r="G32" s="15"/>
      <c r="H32" s="15"/>
      <c r="I32" s="16">
        <f t="shared" si="1"/>
        <v>0</v>
      </c>
      <c r="J32" s="7"/>
    </row>
    <row r="33" spans="1:10" ht="15">
      <c r="A33" s="12"/>
      <c r="B33" s="12"/>
      <c r="C33" s="12"/>
      <c r="D33" s="13"/>
      <c r="E33" s="107"/>
      <c r="F33" s="15"/>
      <c r="G33" s="15"/>
      <c r="H33" s="15"/>
      <c r="I33" s="16">
        <f t="shared" si="1"/>
        <v>0</v>
      </c>
      <c r="J33" s="7"/>
    </row>
    <row r="34" spans="1:10" ht="15">
      <c r="A34" s="12"/>
      <c r="B34" s="12"/>
      <c r="C34" s="12"/>
      <c r="D34" s="13"/>
      <c r="E34" s="107"/>
      <c r="F34" s="15"/>
      <c r="G34" s="15"/>
      <c r="H34" s="15"/>
      <c r="I34" s="16">
        <f t="shared" si="1"/>
        <v>0</v>
      </c>
      <c r="J34" s="7"/>
    </row>
    <row r="35" spans="1:10" ht="15">
      <c r="A35" s="12"/>
      <c r="B35" s="12"/>
      <c r="C35" s="12"/>
      <c r="D35" s="13"/>
      <c r="E35" s="107"/>
      <c r="F35" s="15"/>
      <c r="G35" s="15"/>
      <c r="H35" s="15"/>
      <c r="I35" s="16">
        <f t="shared" si="1"/>
        <v>0</v>
      </c>
      <c r="J35" s="7"/>
    </row>
    <row r="36" spans="1:10" ht="15">
      <c r="A36" s="12"/>
      <c r="B36" s="12"/>
      <c r="C36" s="12"/>
      <c r="D36" s="13"/>
      <c r="E36" s="107"/>
      <c r="F36" s="15"/>
      <c r="G36" s="15"/>
      <c r="H36" s="15"/>
      <c r="I36" s="16">
        <f t="shared" si="1"/>
        <v>0</v>
      </c>
      <c r="J36" s="7"/>
    </row>
    <row r="37" spans="5:9" ht="20.25" customHeight="1">
      <c r="E37" s="18"/>
      <c r="F37" s="19"/>
      <c r="G37" s="19"/>
      <c r="H37" s="19"/>
      <c r="I37" s="20"/>
    </row>
    <row r="38" spans="2:9" ht="25.5">
      <c r="B38" s="21"/>
      <c r="C38" s="21"/>
      <c r="D38" s="21"/>
      <c r="E38" s="22"/>
      <c r="F38" s="23"/>
      <c r="G38" s="23"/>
      <c r="H38" s="23"/>
      <c r="I38" s="23"/>
    </row>
    <row r="39" spans="5:9" ht="12.75">
      <c r="E39" s="23"/>
      <c r="F39" s="23"/>
      <c r="G39" s="23"/>
      <c r="H39" s="23"/>
      <c r="I39" s="23"/>
    </row>
    <row r="40" spans="5:9" ht="12.75">
      <c r="E40" s="23"/>
      <c r="F40" s="23"/>
      <c r="G40" s="23"/>
      <c r="H40" s="23"/>
      <c r="I40" s="23"/>
    </row>
    <row r="41" spans="5:9" ht="12.75">
      <c r="E41" s="23"/>
      <c r="F41" s="23"/>
      <c r="G41" s="23"/>
      <c r="H41" s="23"/>
      <c r="I41" s="23"/>
    </row>
    <row r="42" spans="5:9" ht="12.75">
      <c r="E42" s="23"/>
      <c r="F42" s="23"/>
      <c r="G42" s="23"/>
      <c r="H42" s="23"/>
      <c r="I42" s="23"/>
    </row>
    <row r="43" spans="5:9" ht="12.75">
      <c r="E43" s="23"/>
      <c r="F43" s="23"/>
      <c r="G43" s="23"/>
      <c r="H43" s="23"/>
      <c r="I43" s="23"/>
    </row>
    <row r="44" spans="5:9" ht="12.75">
      <c r="E44" s="23"/>
      <c r="F44" s="23"/>
      <c r="G44" s="23"/>
      <c r="H44" s="23"/>
      <c r="I44" s="23"/>
    </row>
    <row r="45" spans="5:9" ht="12.75">
      <c r="E45" s="23"/>
      <c r="F45" s="23"/>
      <c r="G45" s="23"/>
      <c r="H45" s="23"/>
      <c r="I45" s="23"/>
    </row>
    <row r="46" spans="5:9" ht="12.75">
      <c r="E46" s="23"/>
      <c r="F46" s="23"/>
      <c r="G46" s="23"/>
      <c r="H46" s="23"/>
      <c r="I46" s="23"/>
    </row>
    <row r="47" spans="5:9" ht="12.75">
      <c r="E47" s="23"/>
      <c r="F47" s="23"/>
      <c r="G47" s="23"/>
      <c r="H47" s="23"/>
      <c r="I47" s="23"/>
    </row>
    <row r="48" spans="5:9" ht="12.75">
      <c r="E48" s="23"/>
      <c r="F48" s="23"/>
      <c r="G48" s="23"/>
      <c r="H48" s="23"/>
      <c r="I48" s="23"/>
    </row>
    <row r="49" spans="5:9" ht="12.75">
      <c r="E49" s="23"/>
      <c r="F49" s="23"/>
      <c r="G49" s="23"/>
      <c r="H49" s="23"/>
      <c r="I49" s="23"/>
    </row>
    <row r="50" spans="5:9" ht="12.75">
      <c r="E50" s="23"/>
      <c r="F50" s="23"/>
      <c r="G50" s="23"/>
      <c r="H50" s="23"/>
      <c r="I50" s="23"/>
    </row>
    <row r="51" spans="5:9" ht="12.75">
      <c r="E51" s="23"/>
      <c r="F51" s="23"/>
      <c r="G51" s="23"/>
      <c r="H51" s="23"/>
      <c r="I51" s="23"/>
    </row>
    <row r="52" spans="5:9" ht="12.75">
      <c r="E52" s="23"/>
      <c r="F52" s="23"/>
      <c r="G52" s="23"/>
      <c r="H52" s="23"/>
      <c r="I52" s="23"/>
    </row>
    <row r="53" spans="5:9" ht="12.75">
      <c r="E53" s="23"/>
      <c r="F53" s="23"/>
      <c r="G53" s="23"/>
      <c r="H53" s="23"/>
      <c r="I53" s="23"/>
    </row>
    <row r="54" spans="5:9" ht="12.75">
      <c r="E54" s="23"/>
      <c r="F54" s="23"/>
      <c r="G54" s="23"/>
      <c r="H54" s="23"/>
      <c r="I54" s="23"/>
    </row>
    <row r="55" spans="5:9" ht="12.75">
      <c r="E55" s="23"/>
      <c r="F55" s="23"/>
      <c r="G55" s="23"/>
      <c r="H55" s="23"/>
      <c r="I55" s="23"/>
    </row>
    <row r="56" spans="5:9" ht="12.75">
      <c r="E56" s="23"/>
      <c r="F56" s="23"/>
      <c r="G56" s="23"/>
      <c r="H56" s="23"/>
      <c r="I56" s="23"/>
    </row>
    <row r="57" spans="5:9" ht="12.75">
      <c r="E57" s="23"/>
      <c r="F57" s="23"/>
      <c r="G57" s="23"/>
      <c r="H57" s="23"/>
      <c r="I57" s="23"/>
    </row>
    <row r="58" spans="5:9" ht="12.75">
      <c r="E58" s="23"/>
      <c r="F58" s="23"/>
      <c r="G58" s="23"/>
      <c r="H58" s="23"/>
      <c r="I58" s="23"/>
    </row>
    <row r="59" spans="5:9" ht="12.75">
      <c r="E59" s="23"/>
      <c r="F59" s="23"/>
      <c r="G59" s="23"/>
      <c r="H59" s="23"/>
      <c r="I59" s="23"/>
    </row>
    <row r="60" spans="5:9" ht="12.75">
      <c r="E60" s="23"/>
      <c r="F60" s="23"/>
      <c r="G60" s="23"/>
      <c r="H60" s="23"/>
      <c r="I60" s="23"/>
    </row>
    <row r="61" spans="5:9" ht="12.75">
      <c r="E61" s="23"/>
      <c r="F61" s="23"/>
      <c r="G61" s="23"/>
      <c r="H61" s="23"/>
      <c r="I61" s="23"/>
    </row>
    <row r="62" spans="5:9" ht="12.75">
      <c r="E62" s="23"/>
      <c r="F62" s="23"/>
      <c r="G62" s="23"/>
      <c r="H62" s="23"/>
      <c r="I62" s="23"/>
    </row>
  </sheetData>
  <sheetProtection/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984251968503937" bottom="0.7874015748031497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2005-11-29T11:39:29Z</cp:lastPrinted>
  <dcterms:created xsi:type="dcterms:W3CDTF">2003-04-04T08:39:30Z</dcterms:created>
  <dcterms:modified xsi:type="dcterms:W3CDTF">2005-11-29T12:18:14Z</dcterms:modified>
  <cp:category/>
  <cp:version/>
  <cp:contentType/>
  <cp:contentStatus/>
</cp:coreProperties>
</file>